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rbale_Chiavi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&quot;€&quot;"/>
    <numFmt numFmtId="165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color rgb="000F766E"/>
      <sz val="12"/>
    </font>
    <font>
      <name val="Calibri"/>
      <b val="1"/>
      <sz val="10"/>
    </font>
    <font>
      <name val="Calibri"/>
      <color rgb="001E40AF"/>
      <sz val="10"/>
    </font>
    <font>
      <name val="Calibri"/>
      <color rgb="00FFFFFF"/>
      <sz val="9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F0FDFA"/>
      </patternFill>
    </fill>
    <fill>
      <patternFill patternType="solid">
        <fgColor rgb="00EFF6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top" wrapText="1"/>
    </xf>
    <xf numFmtId="1" fontId="3" fillId="3" borderId="1" applyAlignment="1" pivotButton="0" quotePrefix="0" xfId="0">
      <alignment horizontal="center" vertical="center" wrapText="1"/>
    </xf>
    <xf numFmtId="1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top" wrapText="1"/>
    </xf>
    <xf numFmtId="1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left" vertical="top" wrapText="1"/>
    </xf>
    <xf numFmtId="1" fontId="5" fillId="7" borderId="1" applyAlignment="1" pivotButton="0" quotePrefix="0" xfId="0">
      <alignment horizontal="center" vertical="center" wrapText="1"/>
    </xf>
    <xf numFmtId="164" fontId="5" fillId="7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top" wrapText="1"/>
    </xf>
    <xf numFmtId="165" fontId="5" fillId="7" borderId="1" applyAlignment="1" pivotButton="0" quotePrefix="0" xfId="0">
      <alignment horizontal="center" vertical="center" wrapText="1"/>
    </xf>
    <xf numFmtId="10" fontId="5" fillId="7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0" fontId="7" fillId="8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  <xf numFmtId="0" fontId="8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Verbali per Esito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'Riepilogo'!G2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'Riepilogo'!$F$3:$F$4</f>
            </numRef>
          </cat>
          <val>
            <numRef>
              <f>'Riepilogo'!$G$3:$G$4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Esito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N. Verbali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Consegne / Riconsegne</a:t>
            </a:r>
          </a:p>
        </rich>
      </tx>
    </title>
    <plotArea>
      <pieChart>
        <varyColors val="1"/>
        <ser>
          <idx val="0"/>
          <order val="0"/>
          <tx>
            <strRef>
              <f>'Riepilogo'!E2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cat>
            <numRef>
              <f>'Riepilogo'!$D$3:$D$4</f>
            </numRef>
          </cat>
          <val>
            <numRef>
              <f>'Riepilogo'!$E$3:$E$4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5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14" customWidth="1" min="3" max="3"/>
    <col width="8" customWidth="1" min="4" max="4"/>
    <col width="26" customWidth="1" min="5" max="5"/>
    <col width="26" customWidth="1" min="6" max="6"/>
    <col width="18" customWidth="1" min="7" max="7"/>
    <col width="26" customWidth="1" min="8" max="8"/>
    <col width="12" customWidth="1" min="9" max="9"/>
    <col width="12" customWidth="1" min="10" max="10"/>
    <col width="18" customWidth="1" min="11" max="11"/>
    <col width="18" customWidth="1" min="12" max="12"/>
    <col width="14" customWidth="1" min="13" max="13"/>
    <col width="14" customWidth="1" min="14" max="14"/>
    <col width="14" customWidth="1" min="15" max="15"/>
    <col width="14" customWidth="1" min="16" max="16"/>
    <col width="12" customWidth="1" min="17" max="17"/>
    <col width="18" customWidth="1" min="18" max="18"/>
    <col width="14" customWidth="1" min="19" max="19"/>
    <col width="18" customWidth="1" min="20" max="20"/>
    <col width="35" customWidth="1" min="21" max="21"/>
    <col width="18" customWidth="1" min="22" max="22"/>
    <col width="18" customWidth="1" min="23" max="23"/>
  </cols>
  <sheetData>
    <row r="1" ht="32" customHeight="1">
      <c r="A1" s="1" t="inlineStr">
        <is>
          <t>VERBALE DI CONSEGNA / RICONSEGNA CHIAVI IMMOBILE</t>
        </is>
      </c>
    </row>
    <row r="2" ht="36" customHeight="1">
      <c r="A2" s="2" t="inlineStr">
        <is>
          <t>ID Verbale</t>
        </is>
      </c>
      <c r="B2" s="2" t="inlineStr">
        <is>
          <t>Tipo Verbale</t>
        </is>
      </c>
      <c r="C2" s="2" t="inlineStr">
        <is>
          <t>Data Verbale</t>
        </is>
      </c>
      <c r="D2" s="2" t="inlineStr">
        <is>
          <t>Ora</t>
        </is>
      </c>
      <c r="E2" s="2" t="inlineStr">
        <is>
          <t>Immobiliare / Proprietario</t>
        </is>
      </c>
      <c r="F2" s="2" t="inlineStr">
        <is>
          <t>Inquilino / Conduttore</t>
        </is>
      </c>
      <c r="G2" s="2" t="inlineStr">
        <is>
          <t>Immobile</t>
        </is>
      </c>
      <c r="H2" s="2" t="inlineStr">
        <is>
          <t>Indirizzo Immobile</t>
        </is>
      </c>
      <c r="I2" s="2" t="inlineStr">
        <is>
          <t>Città</t>
        </is>
      </c>
      <c r="J2" s="2" t="inlineStr">
        <is>
          <t>Contratto</t>
        </is>
      </c>
      <c r="K2" s="2" t="inlineStr">
        <is>
          <t>Data Inizio Contratto</t>
        </is>
      </c>
      <c r="L2" s="2" t="inlineStr">
        <is>
          <t>Data Fine Contratto</t>
        </is>
      </c>
      <c r="M2" s="2" t="inlineStr">
        <is>
          <t>N. Chiavi Consegnate</t>
        </is>
      </c>
      <c r="N2" s="2" t="inlineStr">
        <is>
          <t>N. Chiavi Restituite</t>
        </is>
      </c>
      <c r="O2" s="2" t="inlineStr">
        <is>
          <t>Totale Chiavi Dovute</t>
        </is>
      </c>
      <c r="P2" s="2" t="inlineStr">
        <is>
          <t>Chiavi Mancanti</t>
        </is>
      </c>
      <c r="Q2" s="2" t="inlineStr">
        <is>
          <t>Esito</t>
        </is>
      </c>
      <c r="R2" s="2" t="inlineStr">
        <is>
          <t>Cauzione Trattenuta €</t>
        </is>
      </c>
      <c r="S2" s="2" t="inlineStr">
        <is>
          <t>Penale Chiavi €</t>
        </is>
      </c>
      <c r="T2" s="2" t="inlineStr">
        <is>
          <t>Deposito Cauzionale €</t>
        </is>
      </c>
      <c r="U2" s="2" t="inlineStr">
        <is>
          <t>Note</t>
        </is>
      </c>
      <c r="V2" s="2" t="inlineStr">
        <is>
          <t>Firma Proprietario</t>
        </is>
      </c>
      <c r="W2" s="2" t="inlineStr">
        <is>
          <t>Firma Conduttore</t>
        </is>
      </c>
    </row>
    <row r="3" ht="36" customHeight="1">
      <c r="A3" s="3" t="inlineStr">
        <is>
          <t>VB-001</t>
        </is>
      </c>
      <c r="B3" s="3" t="inlineStr">
        <is>
          <t>Consegna</t>
        </is>
      </c>
      <c r="C3" s="3" t="inlineStr">
        <is>
          <t>05/01/2026</t>
        </is>
      </c>
      <c r="D3" s="3" t="inlineStr">
        <is>
          <t>10:00</t>
        </is>
      </c>
      <c r="E3" s="3" t="inlineStr">
        <is>
          <t>Immobiliare Verdi SRL</t>
        </is>
      </c>
      <c r="F3" s="3" t="inlineStr">
        <is>
          <t>Marco Rossi</t>
        </is>
      </c>
      <c r="G3" s="3" t="inlineStr">
        <is>
          <t>Appartamento T2</t>
        </is>
      </c>
      <c r="H3" s="4" t="inlineStr">
        <is>
          <t>Via Roma 12</t>
        </is>
      </c>
      <c r="I3" s="3" t="inlineStr">
        <is>
          <t>Milano</t>
        </is>
      </c>
      <c r="J3" s="3" t="inlineStr">
        <is>
          <t>4+4</t>
        </is>
      </c>
      <c r="K3" s="3" t="inlineStr">
        <is>
          <t>01/01/2026</t>
        </is>
      </c>
      <c r="L3" s="3" t="inlineStr">
        <is>
          <t>31/12/2029</t>
        </is>
      </c>
      <c r="M3" s="5" t="n">
        <v>3</v>
      </c>
      <c r="N3" s="5" t="n">
        <v>0</v>
      </c>
      <c r="O3" s="6">
        <f>MAX(0,S3-M3)</f>
        <v/>
      </c>
      <c r="P3" s="6">
        <f>IF(O3=0,"Regolare","Criticità")</f>
        <v/>
      </c>
      <c r="Q3" s="7">
        <f>IF(O3&gt;0,MIN(T3,50*O3),0)</f>
        <v/>
      </c>
      <c r="R3" s="7">
        <f>IF(O3&gt;0,50*O3,0)</f>
        <v/>
      </c>
      <c r="S3" s="8" t="n">
        <v>1500</v>
      </c>
      <c r="T3" s="3" t="n">
        <v>1500</v>
      </c>
      <c r="U3" s="4" t="inlineStr">
        <is>
          <t>Consegna iniziale. Tutto regolare. Contatori letti.</t>
        </is>
      </c>
      <c r="V3" s="3" t="inlineStr">
        <is>
          <t>✓</t>
        </is>
      </c>
      <c r="W3" s="3" t="inlineStr">
        <is>
          <t>✓</t>
        </is>
      </c>
    </row>
    <row r="4" ht="36" customHeight="1">
      <c r="A4" s="9" t="inlineStr">
        <is>
          <t>VB-002</t>
        </is>
      </c>
      <c r="B4" s="9" t="inlineStr">
        <is>
          <t>Consegna</t>
        </is>
      </c>
      <c r="C4" s="9" t="inlineStr">
        <is>
          <t>10/01/2026</t>
        </is>
      </c>
      <c r="D4" s="9" t="inlineStr">
        <is>
          <t>11:30</t>
        </is>
      </c>
      <c r="E4" s="9" t="inlineStr">
        <is>
          <t>Giulia Bianchi</t>
        </is>
      </c>
      <c r="F4" s="9" t="inlineStr">
        <is>
          <t>Luca Ferrari</t>
        </is>
      </c>
      <c r="G4" s="9" t="inlineStr">
        <is>
          <t>Appartamento T3</t>
        </is>
      </c>
      <c r="H4" s="10" t="inlineStr">
        <is>
          <t>Corso Italia 45</t>
        </is>
      </c>
      <c r="I4" s="9" t="inlineStr">
        <is>
          <t>Roma</t>
        </is>
      </c>
      <c r="J4" s="9" t="inlineStr">
        <is>
          <t>3+2</t>
        </is>
      </c>
      <c r="K4" s="9" t="inlineStr">
        <is>
          <t>10/01/2026</t>
        </is>
      </c>
      <c r="L4" s="9" t="inlineStr">
        <is>
          <t>09/01/2029</t>
        </is>
      </c>
      <c r="M4" s="11" t="n">
        <v>2</v>
      </c>
      <c r="N4" s="11" t="n">
        <v>0</v>
      </c>
      <c r="O4" s="6">
        <f>MAX(0,S4-M4)</f>
        <v/>
      </c>
      <c r="P4" s="6">
        <f>IF(O4=0,"Regolare","Criticità")</f>
        <v/>
      </c>
      <c r="Q4" s="7">
        <f>IF(O4&gt;0,MIN(T4,50*O4),0)</f>
        <v/>
      </c>
      <c r="R4" s="7">
        <f>IF(O4&gt;0,50*O4,0)</f>
        <v/>
      </c>
      <c r="S4" s="12" t="n">
        <v>1200</v>
      </c>
      <c r="T4" s="9" t="n">
        <v>1200</v>
      </c>
      <c r="U4" s="10" t="inlineStr">
        <is>
          <t>Consegna chiavi portone e appartamento.</t>
        </is>
      </c>
      <c r="V4" s="9" t="inlineStr">
        <is>
          <t>✓</t>
        </is>
      </c>
      <c r="W4" s="9" t="inlineStr">
        <is>
          <t>✓</t>
        </is>
      </c>
    </row>
    <row r="5" ht="36" customHeight="1">
      <c r="A5" s="3" t="inlineStr">
        <is>
          <t>VB-003</t>
        </is>
      </c>
      <c r="B5" s="3" t="inlineStr">
        <is>
          <t>Consegna</t>
        </is>
      </c>
      <c r="C5" s="3" t="inlineStr">
        <is>
          <t>15/02/2026</t>
        </is>
      </c>
      <c r="D5" s="3" t="inlineStr">
        <is>
          <t>09:00</t>
        </is>
      </c>
      <c r="E5" s="3" t="inlineStr">
        <is>
          <t>Immobiliare Verdi SRL</t>
        </is>
      </c>
      <c r="F5" s="3" t="inlineStr">
        <is>
          <t>Anna Esposito</t>
        </is>
      </c>
      <c r="G5" s="3" t="inlineStr">
        <is>
          <t>Studio</t>
        </is>
      </c>
      <c r="H5" s="4" t="inlineStr">
        <is>
          <t>Via Garibaldi 8</t>
        </is>
      </c>
      <c r="I5" s="3" t="inlineStr">
        <is>
          <t>Torino</t>
        </is>
      </c>
      <c r="J5" s="3" t="inlineStr">
        <is>
          <t>Transitorio</t>
        </is>
      </c>
      <c r="K5" s="3" t="inlineStr">
        <is>
          <t>15/02/2026</t>
        </is>
      </c>
      <c r="L5" s="3" t="inlineStr">
        <is>
          <t>14/08/2026</t>
        </is>
      </c>
      <c r="M5" s="5" t="n">
        <v>1</v>
      </c>
      <c r="N5" s="5" t="n">
        <v>0</v>
      </c>
      <c r="O5" s="6">
        <f>MAX(0,S5-M5)</f>
        <v/>
      </c>
      <c r="P5" s="6">
        <f>IF(O5=0,"Regolare","Criticità")</f>
        <v/>
      </c>
      <c r="Q5" s="7">
        <f>IF(O5&gt;0,MIN(T5,50*O5),0)</f>
        <v/>
      </c>
      <c r="R5" s="7">
        <f>IF(O5&gt;0,50*O5,0)</f>
        <v/>
      </c>
      <c r="S5" s="8" t="n">
        <v>800</v>
      </c>
      <c r="T5" s="3" t="n">
        <v>800</v>
      </c>
      <c r="U5" s="4" t="inlineStr">
        <is>
          <t>Contratto transitorio 6 mesi. Chiave singola.</t>
        </is>
      </c>
      <c r="V5" s="3" t="inlineStr">
        <is>
          <t>✓</t>
        </is>
      </c>
      <c r="W5" s="3" t="inlineStr">
        <is>
          <t>✓</t>
        </is>
      </c>
    </row>
    <row r="6" ht="36" customHeight="1">
      <c r="A6" s="9" t="inlineStr">
        <is>
          <t>VB-004</t>
        </is>
      </c>
      <c r="B6" s="9" t="inlineStr">
        <is>
          <t>Riconsegna</t>
        </is>
      </c>
      <c r="C6" s="9" t="inlineStr">
        <is>
          <t>28/02/2026</t>
        </is>
      </c>
      <c r="D6" s="9" t="inlineStr">
        <is>
          <t>16:00</t>
        </is>
      </c>
      <c r="E6" s="9" t="inlineStr">
        <is>
          <t>Francesca Romano</t>
        </is>
      </c>
      <c r="F6" s="9" t="inlineStr">
        <is>
          <t>Giuseppe Conti</t>
        </is>
      </c>
      <c r="G6" s="9" t="inlineStr">
        <is>
          <t>Appartamento T2</t>
        </is>
      </c>
      <c r="H6" s="10" t="inlineStr">
        <is>
          <t>Via Dante 15</t>
        </is>
      </c>
      <c r="I6" s="9" t="inlineStr">
        <is>
          <t>Bologna</t>
        </is>
      </c>
      <c r="J6" s="9" t="inlineStr">
        <is>
          <t>4+4</t>
        </is>
      </c>
      <c r="K6" s="9" t="inlineStr">
        <is>
          <t>01/03/2022</t>
        </is>
      </c>
      <c r="L6" s="9" t="inlineStr">
        <is>
          <t>28/02/2026</t>
        </is>
      </c>
      <c r="M6" s="11" t="n">
        <v>2</v>
      </c>
      <c r="N6" s="11" t="n">
        <v>2</v>
      </c>
      <c r="O6" s="6">
        <f>MAX(0,S6-M6)</f>
        <v/>
      </c>
      <c r="P6" s="6">
        <f>IF(O6=0,"Regolare","Criticità")</f>
        <v/>
      </c>
      <c r="Q6" s="7">
        <f>IF(O6&gt;0,MIN(T6,50*O6),0)</f>
        <v/>
      </c>
      <c r="R6" s="7">
        <f>IF(O6&gt;0,50*O6,0)</f>
        <v/>
      </c>
      <c r="S6" s="12" t="n">
        <v>1000</v>
      </c>
      <c r="T6" s="9" t="n">
        <v>1000</v>
      </c>
      <c r="U6" s="10" t="inlineStr">
        <is>
          <t>Riconsegna completa. Chiavi restituite in buono stato.</t>
        </is>
      </c>
      <c r="V6" s="9" t="inlineStr">
        <is>
          <t>✓</t>
        </is>
      </c>
      <c r="W6" s="9" t="inlineStr">
        <is>
          <t>✓</t>
        </is>
      </c>
    </row>
    <row r="7" ht="36" customHeight="1">
      <c r="A7" s="3" t="inlineStr">
        <is>
          <t>VB-005</t>
        </is>
      </c>
      <c r="B7" s="3" t="inlineStr">
        <is>
          <t>Riconsegna</t>
        </is>
      </c>
      <c r="C7" s="3" t="inlineStr">
        <is>
          <t>15/03/2026</t>
        </is>
      </c>
      <c r="D7" s="3" t="inlineStr">
        <is>
          <t>14:30</t>
        </is>
      </c>
      <c r="E7" s="3" t="inlineStr">
        <is>
          <t>Immobiliare Verdi SRL</t>
        </is>
      </c>
      <c r="F7" s="3" t="inlineStr">
        <is>
          <t>Sara Greco</t>
        </is>
      </c>
      <c r="G7" s="3" t="inlineStr">
        <is>
          <t>Appartamento T3</t>
        </is>
      </c>
      <c r="H7" s="4" t="inlineStr">
        <is>
          <t>Via Manzoni 18</t>
        </is>
      </c>
      <c r="I7" s="3" t="inlineStr">
        <is>
          <t>Milano</t>
        </is>
      </c>
      <c r="J7" s="3" t="inlineStr">
        <is>
          <t>4+4</t>
        </is>
      </c>
      <c r="K7" s="3" t="inlineStr">
        <is>
          <t>15/03/2022</t>
        </is>
      </c>
      <c r="L7" s="3" t="inlineStr">
        <is>
          <t>14/03/2026</t>
        </is>
      </c>
      <c r="M7" s="5" t="n">
        <v>3</v>
      </c>
      <c r="N7" s="5" t="n">
        <v>2</v>
      </c>
      <c r="O7" s="6">
        <f>MAX(0,S7-M7)</f>
        <v/>
      </c>
      <c r="P7" s="6">
        <f>IF(O7=0,"Regolare","Criticità")</f>
        <v/>
      </c>
      <c r="Q7" s="7">
        <f>IF(O7&gt;0,MIN(T7,50*O7),0)</f>
        <v/>
      </c>
      <c r="R7" s="7">
        <f>IF(O7&gt;0,50*O7,0)</f>
        <v/>
      </c>
      <c r="S7" s="8" t="n">
        <v>1800</v>
      </c>
      <c r="T7" s="3" t="n">
        <v>1800</v>
      </c>
      <c r="U7" s="4" t="inlineStr">
        <is>
          <t>Manca 1 chiave portone. Richiesta penale 50€. Fotografie allegate.</t>
        </is>
      </c>
      <c r="V7" s="3" t="inlineStr">
        <is>
          <t>✓</t>
        </is>
      </c>
      <c r="W7" s="3" t="inlineStr">
        <is>
          <t>✓</t>
        </is>
      </c>
    </row>
    <row r="8" ht="36" customHeight="1">
      <c r="A8" s="9" t="inlineStr">
        <is>
          <t>VB-006</t>
        </is>
      </c>
      <c r="B8" s="9" t="inlineStr">
        <is>
          <t>Riconsegna</t>
        </is>
      </c>
      <c r="C8" s="9" t="inlineStr">
        <is>
          <t>31/03/2026</t>
        </is>
      </c>
      <c r="D8" s="9" t="inlineStr">
        <is>
          <t>10:00</t>
        </is>
      </c>
      <c r="E8" s="9" t="inlineStr">
        <is>
          <t>Matteo Ricci</t>
        </is>
      </c>
      <c r="F8" s="9" t="inlineStr">
        <is>
          <t>Chiara Lombardi</t>
        </is>
      </c>
      <c r="G8" s="9" t="inlineStr">
        <is>
          <t>Appartamento T4</t>
        </is>
      </c>
      <c r="H8" s="10" t="inlineStr">
        <is>
          <t>Corso Vittorio Emanuele 10</t>
        </is>
      </c>
      <c r="I8" s="9" t="inlineStr">
        <is>
          <t>Roma</t>
        </is>
      </c>
      <c r="J8" s="9" t="inlineStr">
        <is>
          <t>4+4</t>
        </is>
      </c>
      <c r="K8" s="9" t="inlineStr">
        <is>
          <t>01/04/2022</t>
        </is>
      </c>
      <c r="L8" s="9" t="inlineStr">
        <is>
          <t>31/03/2026</t>
        </is>
      </c>
      <c r="M8" s="11" t="n">
        <v>4</v>
      </c>
      <c r="N8" s="11" t="n">
        <v>2</v>
      </c>
      <c r="O8" s="6">
        <f>MAX(0,S8-M8)</f>
        <v/>
      </c>
      <c r="P8" s="6">
        <f>IF(O8=0,"Regolare","Criticità")</f>
        <v/>
      </c>
      <c r="Q8" s="7">
        <f>IF(O8&gt;0,MIN(T8,50*O8),0)</f>
        <v/>
      </c>
      <c r="R8" s="7">
        <f>IF(O8&gt;0,50*O8,0)</f>
        <v/>
      </c>
      <c r="S8" s="12" t="n">
        <v>2000</v>
      </c>
      <c r="T8" s="9" t="n">
        <v>2000</v>
      </c>
      <c r="U8" s="10" t="inlineStr">
        <is>
          <t>Mancano 2 chiavi appartamento. Penale applicata. Danno segnalato.</t>
        </is>
      </c>
      <c r="V8" s="9" t="inlineStr">
        <is>
          <t>✓</t>
        </is>
      </c>
      <c r="W8" s="9" t="inlineStr">
        <is>
          <t>—</t>
        </is>
      </c>
    </row>
    <row r="9" ht="36" customHeight="1">
      <c r="A9" s="3" t="inlineStr">
        <is>
          <t>VB-007</t>
        </is>
      </c>
      <c r="B9" s="3" t="inlineStr">
        <is>
          <t>Consegna</t>
        </is>
      </c>
      <c r="C9" s="3" t="inlineStr">
        <is>
          <t>05/04/2026</t>
        </is>
      </c>
      <c r="D9" s="3" t="inlineStr">
        <is>
          <t>09:30</t>
        </is>
      </c>
      <c r="E9" s="3" t="inlineStr">
        <is>
          <t>Immobiliare Verdi SRL</t>
        </is>
      </c>
      <c r="F9" s="3" t="inlineStr">
        <is>
          <t>Paolo Mancini</t>
        </is>
      </c>
      <c r="G9" s="3" t="inlineStr">
        <is>
          <t>Appartamento T2</t>
        </is>
      </c>
      <c r="H9" s="4" t="inlineStr">
        <is>
          <t>Piazza Duomo 3</t>
        </is>
      </c>
      <c r="I9" s="3" t="inlineStr">
        <is>
          <t>Firenze</t>
        </is>
      </c>
      <c r="J9" s="3" t="inlineStr">
        <is>
          <t>3+2</t>
        </is>
      </c>
      <c r="K9" s="3" t="inlineStr">
        <is>
          <t>05/04/2026</t>
        </is>
      </c>
      <c r="L9" s="3" t="inlineStr">
        <is>
          <t>04/04/2029</t>
        </is>
      </c>
      <c r="M9" s="5" t="n">
        <v>2</v>
      </c>
      <c r="N9" s="5" t="n">
        <v>0</v>
      </c>
      <c r="O9" s="6">
        <f>MAX(0,S9-M9)</f>
        <v/>
      </c>
      <c r="P9" s="6">
        <f>IF(O9=0,"Regolare","Criticità")</f>
        <v/>
      </c>
      <c r="Q9" s="7">
        <f>IF(O9&gt;0,MIN(T9,50*O9),0)</f>
        <v/>
      </c>
      <c r="R9" s="7">
        <f>IF(O9&gt;0,50*O9,0)</f>
        <v/>
      </c>
      <c r="S9" s="8" t="n">
        <v>1300</v>
      </c>
      <c r="T9" s="3" t="n">
        <v>1300</v>
      </c>
      <c r="U9" s="4" t="inlineStr">
        <is>
          <t>Consegna regolare. Contatori gas e luce verificati.</t>
        </is>
      </c>
      <c r="V9" s="3" t="inlineStr">
        <is>
          <t>✓</t>
        </is>
      </c>
      <c r="W9" s="3" t="inlineStr">
        <is>
          <t>✓</t>
        </is>
      </c>
    </row>
    <row r="10" ht="36" customHeight="1">
      <c r="A10" s="9" t="inlineStr">
        <is>
          <t>VB-008</t>
        </is>
      </c>
      <c r="B10" s="9" t="inlineStr">
        <is>
          <t>Riconsegna</t>
        </is>
      </c>
      <c r="C10" s="9" t="inlineStr">
        <is>
          <t>30/04/2026</t>
        </is>
      </c>
      <c r="D10" s="9" t="inlineStr">
        <is>
          <t>15:00</t>
        </is>
      </c>
      <c r="E10" s="9" t="inlineStr">
        <is>
          <t>Laura Ferri</t>
        </is>
      </c>
      <c r="F10" s="9" t="inlineStr">
        <is>
          <t>Davide Marini</t>
        </is>
      </c>
      <c r="G10" s="9" t="inlineStr">
        <is>
          <t>Monolocale</t>
        </is>
      </c>
      <c r="H10" s="10" t="inlineStr">
        <is>
          <t>Via Mazzini 27</t>
        </is>
      </c>
      <c r="I10" s="9" t="inlineStr">
        <is>
          <t>Torino</t>
        </is>
      </c>
      <c r="J10" s="9" t="inlineStr">
        <is>
          <t>Transitorio</t>
        </is>
      </c>
      <c r="K10" s="9" t="inlineStr">
        <is>
          <t>01/11/2025</t>
        </is>
      </c>
      <c r="L10" s="9" t="inlineStr">
        <is>
          <t>30/04/2026</t>
        </is>
      </c>
      <c r="M10" s="11" t="n">
        <v>1</v>
      </c>
      <c r="N10" s="11" t="n">
        <v>1</v>
      </c>
      <c r="O10" s="6">
        <f>MAX(0,S10-M10)</f>
        <v/>
      </c>
      <c r="P10" s="6">
        <f>IF(O10=0,"Regolare","Criticità")</f>
        <v/>
      </c>
      <c r="Q10" s="7">
        <f>IF(O10&gt;0,MIN(T10,50*O10),0)</f>
        <v/>
      </c>
      <c r="R10" s="7">
        <f>IF(O10&gt;0,50*O10,0)</f>
        <v/>
      </c>
      <c r="S10" s="12" t="n">
        <v>600</v>
      </c>
      <c r="T10" s="9" t="n">
        <v>600</v>
      </c>
      <c r="U10" s="10" t="inlineStr">
        <is>
          <t>Riconsegna regolare. Chiave restituita.</t>
        </is>
      </c>
      <c r="V10" s="9" t="inlineStr">
        <is>
          <t>✓</t>
        </is>
      </c>
      <c r="W10" s="9" t="inlineStr">
        <is>
          <t>✓</t>
        </is>
      </c>
    </row>
    <row r="11" ht="36" customHeight="1">
      <c r="A11" s="3" t="inlineStr">
        <is>
          <t>VB-009</t>
        </is>
      </c>
      <c r="B11" s="3" t="inlineStr">
        <is>
          <t>Consegna</t>
        </is>
      </c>
      <c r="C11" s="3" t="inlineStr">
        <is>
          <t>02/05/2026</t>
        </is>
      </c>
      <c r="D11" s="3" t="inlineStr">
        <is>
          <t>11:00</t>
        </is>
      </c>
      <c r="E11" s="3" t="inlineStr">
        <is>
          <t>Immobiliare Verdi SRL</t>
        </is>
      </c>
      <c r="F11" s="3" t="inlineStr">
        <is>
          <t>Federica Martini</t>
        </is>
      </c>
      <c r="G11" s="3" t="inlineStr">
        <is>
          <t>Appartamento T3</t>
        </is>
      </c>
      <c r="H11" s="4" t="inlineStr">
        <is>
          <t>Viale Libertà 22</t>
        </is>
      </c>
      <c r="I11" s="3" t="inlineStr">
        <is>
          <t>Napoli</t>
        </is>
      </c>
      <c r="J11" s="3" t="inlineStr">
        <is>
          <t>4+4</t>
        </is>
      </c>
      <c r="K11" s="3" t="inlineStr">
        <is>
          <t>01/05/2026</t>
        </is>
      </c>
      <c r="L11" s="3" t="inlineStr">
        <is>
          <t>30/04/2030</t>
        </is>
      </c>
      <c r="M11" s="5" t="n">
        <v>3</v>
      </c>
      <c r="N11" s="5" t="n">
        <v>0</v>
      </c>
      <c r="O11" s="6">
        <f>MAX(0,S11-M11)</f>
        <v/>
      </c>
      <c r="P11" s="6">
        <f>IF(O11=0,"Regolare","Criticità")</f>
        <v/>
      </c>
      <c r="Q11" s="7">
        <f>IF(O11&gt;0,MIN(T11,50*O11),0)</f>
        <v/>
      </c>
      <c r="R11" s="7">
        <f>IF(O11&gt;0,50*O11,0)</f>
        <v/>
      </c>
      <c r="S11" s="8" t="n">
        <v>1600</v>
      </c>
      <c r="T11" s="3" t="n">
        <v>1600</v>
      </c>
      <c r="U11" s="4" t="inlineStr">
        <is>
          <t>Consegna 3 chiavi: 1 portone, 1 appartamento, 1 cassetta postale.</t>
        </is>
      </c>
      <c r="V11" s="3" t="inlineStr">
        <is>
          <t>✓</t>
        </is>
      </c>
      <c r="W11" s="3" t="inlineStr">
        <is>
          <t>✓</t>
        </is>
      </c>
    </row>
    <row r="12" ht="36" customHeight="1">
      <c r="A12" s="9" t="inlineStr">
        <is>
          <t>VB-010</t>
        </is>
      </c>
      <c r="B12" s="9" t="inlineStr">
        <is>
          <t>Riconsegna</t>
        </is>
      </c>
      <c r="C12" s="9" t="inlineStr">
        <is>
          <t>31/05/2026</t>
        </is>
      </c>
      <c r="D12" s="9" t="inlineStr">
        <is>
          <t>16:30</t>
        </is>
      </c>
      <c r="E12" s="9" t="inlineStr">
        <is>
          <t>Roberto Galli</t>
        </is>
      </c>
      <c r="F12" s="9" t="inlineStr">
        <is>
          <t>Simone Neri</t>
        </is>
      </c>
      <c r="G12" s="9" t="inlineStr">
        <is>
          <t>Appartamento T2</t>
        </is>
      </c>
      <c r="H12" s="10" t="inlineStr">
        <is>
          <t>Via Leopardi 5</t>
        </is>
      </c>
      <c r="I12" s="9" t="inlineStr">
        <is>
          <t>Genova</t>
        </is>
      </c>
      <c r="J12" s="9" t="inlineStr">
        <is>
          <t>3+2</t>
        </is>
      </c>
      <c r="K12" s="9" t="inlineStr">
        <is>
          <t>01/06/2023</t>
        </is>
      </c>
      <c r="L12" s="9" t="inlineStr">
        <is>
          <t>31/05/2026</t>
        </is>
      </c>
      <c r="M12" s="11" t="n">
        <v>2</v>
      </c>
      <c r="N12" s="11" t="n">
        <v>1</v>
      </c>
      <c r="O12" s="6">
        <f>MAX(0,S12-M12)</f>
        <v/>
      </c>
      <c r="P12" s="6">
        <f>IF(O12=0,"Regolare","Criticità")</f>
        <v/>
      </c>
      <c r="Q12" s="7">
        <f>IF(O12&gt;0,MIN(T12,50*O12),0)</f>
        <v/>
      </c>
      <c r="R12" s="7">
        <f>IF(O12&gt;0,50*O12,0)</f>
        <v/>
      </c>
      <c r="S12" s="12" t="n">
        <v>1100</v>
      </c>
      <c r="T12" s="9" t="n">
        <v>1100</v>
      </c>
      <c r="U12" s="10" t="inlineStr">
        <is>
          <t>Manca 1 chiave appartamento. Inquilino non presente alla firma.</t>
        </is>
      </c>
      <c r="V12" s="9" t="inlineStr">
        <is>
          <t>✓</t>
        </is>
      </c>
      <c r="W12" s="9" t="inlineStr">
        <is>
          <t>—</t>
        </is>
      </c>
    </row>
    <row r="13"/>
    <row r="14" ht="24" customHeight="1">
      <c r="A14" s="13" t="inlineStr">
        <is>
          <t>TOTALI E MEDIE</t>
        </is>
      </c>
      <c r="B14" s="23" t="n"/>
      <c r="C14" s="23" t="n"/>
      <c r="D14" s="23" t="n"/>
      <c r="E14" s="23" t="n"/>
      <c r="F14" s="23" t="n"/>
      <c r="G14" s="23" t="n"/>
      <c r="H14" s="23" t="n"/>
      <c r="I14" s="23" t="n"/>
      <c r="J14" s="23" t="n"/>
      <c r="K14" s="23" t="n"/>
      <c r="L14" s="24" t="n"/>
    </row>
    <row r="15" ht="24" customHeight="1">
      <c r="A15" s="14" t="inlineStr">
        <is>
          <t>Somme colonne chiave →</t>
        </is>
      </c>
      <c r="B15" s="23" t="n"/>
      <c r="C15" s="23" t="n"/>
      <c r="D15" s="23" t="n"/>
      <c r="E15" s="23" t="n"/>
      <c r="F15" s="23" t="n"/>
      <c r="G15" s="23" t="n"/>
      <c r="H15" s="23" t="n"/>
      <c r="I15" s="23" t="n"/>
      <c r="J15" s="23" t="n"/>
      <c r="K15" s="23" t="n"/>
      <c r="L15" s="24" t="n"/>
      <c r="M15" s="15">
        <f>SUM(M3:M12)</f>
        <v/>
      </c>
      <c r="N15" s="15">
        <f>SUM(N3:N12)</f>
        <v/>
      </c>
      <c r="O15" s="15">
        <f>SUM(O3:O12)</f>
        <v/>
      </c>
      <c r="P15" s="15">
        <f>SUM(P3:P12)</f>
        <v/>
      </c>
      <c r="Q15" s="16">
        <f>SUM(Q3:Q12)</f>
        <v/>
      </c>
      <c r="S15" s="16">
        <f>SUM(S3:S12)</f>
        <v/>
      </c>
      <c r="T15" s="16">
        <f>SUM(T3:T12)</f>
        <v/>
      </c>
    </row>
  </sheetData>
  <mergeCells count="3">
    <mergeCell ref="A1:W1"/>
    <mergeCell ref="A14:L14"/>
    <mergeCell ref="A15:L15"/>
  </mergeCells>
  <dataValidations count="2">
    <dataValidation sqref="B3:B12" showErrorMessage="1" showInputMessage="1" allowBlank="1" type="list">
      <formula1>"Consegna,Riconsegna"</formula1>
    </dataValidation>
    <dataValidation sqref="J3:J12" showErrorMessage="1" showInputMessage="1" allowBlank="1" type="list">
      <formula1>"4+4,3+2,Transitorio"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35" customWidth="1" min="1" max="1"/>
    <col width="18" customWidth="1" min="2" max="2"/>
    <col width="5" customWidth="1" min="3" max="3"/>
    <col width="16" customWidth="1" min="4" max="4"/>
    <col width="14" customWidth="1" min="5" max="5"/>
    <col width="16" customWidth="1" min="6" max="6"/>
    <col width="14" customWidth="1" min="7" max="7"/>
  </cols>
  <sheetData>
    <row r="1" ht="32" customHeight="1">
      <c r="A1" s="1" t="inlineStr">
        <is>
          <t>RIEPILOGO VERBALI CONSEGNA CHIAVI – 2026</t>
        </is>
      </c>
    </row>
    <row r="2" ht="28" customHeight="1">
      <c r="A2" s="2" t="inlineStr">
        <is>
          <t>Indicatore</t>
        </is>
      </c>
      <c r="B2" s="2" t="inlineStr">
        <is>
          <t>Valore</t>
        </is>
      </c>
      <c r="D2" s="2" t="inlineStr">
        <is>
          <t>Tipo Verbale</t>
        </is>
      </c>
      <c r="E2" s="2" t="inlineStr">
        <is>
          <t>Conteggio</t>
        </is>
      </c>
      <c r="F2" s="2" t="inlineStr">
        <is>
          <t>Esito Verbale</t>
        </is>
      </c>
      <c r="G2" s="2" t="inlineStr">
        <is>
          <t>Conteggio</t>
        </is>
      </c>
    </row>
    <row r="3" ht="22" customHeight="1">
      <c r="A3" s="17" t="inlineStr">
        <is>
          <t>Totale Verbali</t>
        </is>
      </c>
      <c r="B3" s="15">
        <f>COUNTA(Verbale_Chiavi!A3:A12)</f>
        <v/>
      </c>
      <c r="D3" s="3" t="inlineStr">
        <is>
          <t>Consegna</t>
        </is>
      </c>
      <c r="E3" s="15">
        <f>B13</f>
        <v/>
      </c>
      <c r="F3" s="3" t="inlineStr">
        <is>
          <t>Regolare</t>
        </is>
      </c>
      <c r="G3" s="15">
        <f>B4</f>
        <v/>
      </c>
    </row>
    <row r="4" ht="22" customHeight="1">
      <c r="A4" s="18" t="inlineStr">
        <is>
          <t>Verbali Regolari</t>
        </is>
      </c>
      <c r="B4" s="15">
        <f>COUNTIF(Verbale_Chiavi!Q3:Q12,"Regolare")</f>
        <v/>
      </c>
      <c r="D4" s="9" t="inlineStr">
        <is>
          <t>Riconsegna</t>
        </is>
      </c>
      <c r="E4" s="15">
        <f>B14</f>
        <v/>
      </c>
      <c r="F4" s="9" t="inlineStr">
        <is>
          <t>Criticità</t>
        </is>
      </c>
      <c r="G4" s="15">
        <f>B5</f>
        <v/>
      </c>
    </row>
    <row r="5" ht="22" customHeight="1">
      <c r="A5" s="17" t="inlineStr">
        <is>
          <t>Verbali con Criticità</t>
        </is>
      </c>
      <c r="B5" s="15">
        <f>COUNTIF(Verbale_Chiavi!Q3:Q12,"Criticità")</f>
        <v/>
      </c>
    </row>
    <row r="6" ht="22" customHeight="1">
      <c r="A6" s="18" t="inlineStr">
        <is>
          <t>Totale Chiavi Mancanti</t>
        </is>
      </c>
      <c r="B6" s="15">
        <f>SUM(Verbale_Chiavi!P3:P12)</f>
        <v/>
      </c>
    </row>
    <row r="7" ht="22" customHeight="1">
      <c r="A7" s="17" t="inlineStr">
        <is>
          <t>Totale Cauzioni Trattenute €</t>
        </is>
      </c>
      <c r="B7" s="16">
        <f>SUM(Verbale_Chiavi!R3:R12)</f>
        <v/>
      </c>
    </row>
    <row r="8" ht="22" customHeight="1">
      <c r="A8" s="18" t="inlineStr">
        <is>
          <t>Totale Penali Chiavi €</t>
        </is>
      </c>
      <c r="B8" s="16">
        <f>SUM(Verbale_Chiavi!S3:S12)</f>
        <v/>
      </c>
    </row>
    <row r="9" ht="22" customHeight="1">
      <c r="A9" s="17" t="inlineStr">
        <is>
          <t>Media Chiavi Consegnate</t>
        </is>
      </c>
      <c r="B9" s="19">
        <f>IFERROR(AVERAGE(Verbale_Chiavi!M3:M12),0)</f>
        <v/>
      </c>
    </row>
    <row r="10" ht="22" customHeight="1">
      <c r="A10" s="18" t="inlineStr">
        <is>
          <t>Media Chiavi Restituite</t>
        </is>
      </c>
      <c r="B10" s="19">
        <f>IFERROR(AVERAGE(Verbale_Chiavi!N3:N12),0)</f>
        <v/>
      </c>
    </row>
    <row r="11" ht="22" customHeight="1">
      <c r="A11" s="17" t="inlineStr">
        <is>
          <t>Media Chiavi Mancanti</t>
        </is>
      </c>
      <c r="B11" s="19">
        <f>IFERROR(AVERAGE(Verbale_Chiavi!P3:P12),0)</f>
        <v/>
      </c>
    </row>
    <row r="12" ht="22" customHeight="1">
      <c r="A12" s="18" t="inlineStr">
        <is>
          <t>% Verbali con Criticità</t>
        </is>
      </c>
      <c r="B12" s="20">
        <f>IFERROR(B4/B3,0)</f>
        <v/>
      </c>
    </row>
    <row r="13" ht="22" customHeight="1">
      <c r="A13" s="17" t="inlineStr">
        <is>
          <t>N. Consegne Iniziali</t>
        </is>
      </c>
      <c r="B13" s="15">
        <f>COUNTIF(Verbale_Chiavi!B3:B12,"Consegna")</f>
        <v/>
      </c>
    </row>
    <row r="14" ht="22" customHeight="1">
      <c r="A14" s="18" t="inlineStr">
        <is>
          <t>N. Riconsegne Finali</t>
        </is>
      </c>
      <c r="B14" s="15">
        <f>COUNTIF(Verbale_Chiavi!B3:B12,"Riconsegna")</f>
        <v/>
      </c>
    </row>
    <row r="15" ht="22" customHeight="1">
      <c r="A15" s="17" t="inlineStr">
        <is>
          <t>Totale Depositi Cauzionali €</t>
        </is>
      </c>
      <c r="B15" s="16">
        <f>SUM(Verbale_Chiavi!T3:T12)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20" customWidth="1" min="3" max="3"/>
    <col width="20" customWidth="1" min="4" max="4"/>
    <col width="20" customWidth="1" min="5" max="5"/>
  </cols>
  <sheetData>
    <row r="1" ht="32" customHeight="1">
      <c r="A1" s="1" t="inlineStr">
        <is>
          <t>ISTRUZIONI PER LA COMPILAZIONE – Verbale Consegna Chiavi Immobile</t>
        </is>
      </c>
    </row>
    <row r="2">
      <c r="A2" s="2" t="inlineStr">
        <is>
          <t>Sezione</t>
        </is>
      </c>
      <c r="B2" s="2" t="inlineStr">
        <is>
          <t>Descrizione / Istruzione</t>
        </is>
      </c>
      <c r="C2" s="23" t="n"/>
      <c r="D2" s="23" t="n"/>
      <c r="E2" s="24" t="n"/>
    </row>
    <row r="3" ht="70" customHeight="1">
      <c r="A3" s="21" t="inlineStr">
        <is>
          <t>1. CAMPI DA COMPILARE</t>
        </is>
      </c>
      <c r="B3" s="22" t="inlineStr">
        <is>
          <t>Compilare tutti i campi evidenziati in giallo (celle input). Inserire: ID verbale, tipo (Consegna o Riconsegna), data, ora, nome del proprietario/locatore, nome dell'inquilino/conduttore, dati dell'immobile e tipo di contratto.</t>
        </is>
      </c>
      <c r="C3" s="23" t="n"/>
      <c r="D3" s="23" t="n"/>
      <c r="E3" s="24" t="n"/>
    </row>
    <row r="4" ht="70" customHeight="1">
      <c r="A4" s="21" t="inlineStr">
        <is>
          <t>2. CHIAVI</t>
        </is>
      </c>
      <c r="B4" s="22" t="inlineStr">
        <is>
          <t>Indicare il numero di chiavi consegnate (all'inizio del contratto) e il numero di chiavi restituite (alla fine). Il campo 'Totale Chiavi Dovute' riporta il numero atteso. 'Chiavi Mancanti' è calcolato automaticamente.</t>
        </is>
      </c>
      <c r="C4" s="23" t="n"/>
      <c r="D4" s="23" t="n"/>
      <c r="E4" s="24" t="n"/>
    </row>
    <row r="5" ht="70" customHeight="1">
      <c r="A5" s="21" t="inlineStr">
        <is>
          <t>3. CHIAVI MANCANTI E PENALI</t>
        </is>
      </c>
      <c r="B5" s="22" t="inlineStr">
        <is>
          <t>Se mancano chiavi, il campo 'Esito' diventa 'Criticità'. La cauzione trattenuta e la penale (50 € per chiave mancante) sono calcolate automaticamente. È possibile modificare il valore della penale nelle celle corrispondenti.</t>
        </is>
      </c>
      <c r="C5" s="23" t="n"/>
      <c r="D5" s="23" t="n"/>
      <c r="E5" s="24" t="n"/>
    </row>
    <row r="6" ht="70" customHeight="1">
      <c r="A6" s="21" t="inlineStr">
        <is>
          <t>4. DEPOSITO CAUZIONALE</t>
        </is>
      </c>
      <c r="B6" s="22" t="inlineStr">
        <is>
          <t>Inserire l'importo del deposito cauzionale versato dall'inquilino. In caso di penali, verificare che la cauzione trattenuta non superi il deposito versato. Il foglio Riepilogo riporta i totali.</t>
        </is>
      </c>
      <c r="C6" s="23" t="n"/>
      <c r="D6" s="23" t="n"/>
      <c r="E6" s="24" t="n"/>
    </row>
    <row r="7" ht="70" customHeight="1">
      <c r="A7" s="21" t="inlineStr">
        <is>
          <t>5. NOTE E DOCUMENTAZIONE</t>
        </is>
      </c>
      <c r="B7" s="22" t="inlineStr">
        <is>
          <t>Utilizzare il campo 'Note' per segnalare criticità, danni, chiavi sostitutive o accordi particolari. Si raccomanda di allegare fotografie degli accessi, lettura dei contatori (gas, luce, acqua) e verbale firmato da entrambe le parti.</t>
        </is>
      </c>
      <c r="C7" s="23" t="n"/>
      <c r="D7" s="23" t="n"/>
      <c r="E7" s="24" t="n"/>
    </row>
    <row r="8" ht="70" customHeight="1">
      <c r="A8" s="21" t="inlineStr">
        <is>
          <t>6. FIRME</t>
        </is>
      </c>
      <c r="B8" s="22" t="inlineStr">
        <is>
          <t>I campi 'Firma Proprietario' e 'Firma Conduttore' devono essere compilati e, nella versione cartacea, firmati da entrambe le parti. Il verbale firmato è documento allegato al contratto di locazione.</t>
        </is>
      </c>
      <c r="C8" s="23" t="n"/>
      <c r="D8" s="23" t="n"/>
      <c r="E8" s="24" t="n"/>
    </row>
    <row r="9" ht="70" customHeight="1">
      <c r="A9" s="21" t="inlineStr">
        <is>
          <t>7. RIEPILOGO E DASHBOARD</t>
        </is>
      </c>
      <c r="B9" s="22" t="inlineStr">
        <is>
          <t>Il foglio 'Riepilogo' mostra automaticamente: totale verbali, verbali regolari, verbali con criticità, totale chiavi mancanti, penali e cauzioni trattenute. I grafici visualizzano la distribuzione degli esiti.</t>
        </is>
      </c>
      <c r="C9" s="23" t="n"/>
      <c r="D9" s="23" t="n"/>
      <c r="E9" s="24" t="n"/>
    </row>
    <row r="10" ht="70" customHeight="1">
      <c r="A10" s="21" t="inlineStr">
        <is>
          <t>8. BUONE PRASSI</t>
        </is>
      </c>
      <c r="B10" s="22" t="inlineStr">
        <is>
          <t>Prima della consegna: fotografare tutti gli accessi, porte, serrature e cassette postali. Leggere e registrare i contatori. Consegnare sempre chiavi duplicate al locatore. Conservare copia del verbale in formato digitale e cartaceo.</t>
        </is>
      </c>
      <c r="C10" s="23" t="n"/>
      <c r="D10" s="23" t="n"/>
      <c r="E10" s="24" t="n"/>
    </row>
    <row r="11" ht="70" customHeight="1">
      <c r="A11" s="21" t="inlineStr">
        <is>
          <t>9. LEGENDA COLORI</t>
        </is>
      </c>
      <c r="B11" s="22" t="inlineStr">
        <is>
          <t>• GIALLO: celle da compilare manualmente
• VERDE: valori positivi, situazione regolare
• ROSSO: criticità, chiavi mancanti, penali
• BLU SCURO (#1E293B): intestazioni principali
• VERDE ACQUA: KPI e totali nel riepilogo</t>
        </is>
      </c>
      <c r="C11" s="23" t="n"/>
      <c r="D11" s="23" t="n"/>
      <c r="E11" s="24" t="n"/>
    </row>
    <row r="12" ht="70" customHeight="1">
      <c r="A12" s="21" t="inlineStr">
        <is>
          <t>10. RIFERIMENTI NORMATIVI</t>
        </is>
      </c>
      <c r="B12" s="22" t="inlineStr">
        <is>
          <t>Verbale redatto ai sensi degli artt. 1590-1591 c.c. (obbligo di restituzione dell'immobile) e L. 431/1998 (locazioni ad uso abitativo). Per contratti a canone concordato, fare riferimento agli accordi territoriali locali.</t>
        </is>
      </c>
      <c r="C12" s="23" t="n"/>
      <c r="D12" s="23" t="n"/>
      <c r="E12" s="24" t="n"/>
    </row>
    <row r="13"/>
    <row r="14">
      <c r="A14" s="25" t="inlineStr">
        <is>
          <t>© Immobiliare Verdi SRL – Documento ad uso interno – Verbale Consegna/Riconsegna Chiavi 2026</t>
        </is>
      </c>
      <c r="B14" s="23" t="n"/>
      <c r="C14" s="23" t="n"/>
      <c r="D14" s="23" t="n"/>
      <c r="E14" s="24" t="n"/>
    </row>
  </sheetData>
  <mergeCells count="13">
    <mergeCell ref="A1:E1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2:E2"/>
    <mergeCell ref="A14:E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2026-06-22T03:49:39Z</dcterms:created>
  <dcterms:modified xmlns:dcterms="http://purl.org/dc/terms/" xmlns:xsi="http://www.w3.org/2001/XMLSchema-instance" xsi:type="dcterms:W3CDTF">2026-06-22T03:49:39Z</dcterms:modified>
</cp:coreProperties>
</file>