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domini" sheetId="1" state="visible" r:id="rId1"/>
    <sheet xmlns:r="http://schemas.openxmlformats.org/officeDocument/2006/relationships" name="Delibere" sheetId="2" state="visible" r:id="rId2"/>
    <sheet xmlns:r="http://schemas.openxmlformats.org/officeDocument/2006/relationships" name="Riepilogo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,0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  <font>
      <b val="1"/>
      <color rgb="00FFFFFF"/>
    </font>
    <font>
      <name val="Calibri"/>
      <b val="1"/>
      <color rgb="0022C55E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3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3" fontId="3" fillId="5" borderId="1" applyAlignment="1" pivotButton="0" quotePrefix="0" xfId="0">
      <alignment horizontal="center" vertical="center" wrapText="1"/>
    </xf>
    <xf numFmtId="0" fontId="5" fillId="6" borderId="1" pivotButton="0" quotePrefix="0" xfId="0"/>
    <xf numFmtId="3" fontId="5" fillId="6" borderId="1" pivotButton="0" quotePrefix="0" xfId="0"/>
    <xf numFmtId="0" fontId="5" fillId="6" borderId="0" pivotButton="0" quotePrefix="0" xfId="0"/>
    <xf numFmtId="0" fontId="4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0" fontId="2" fillId="0" borderId="1" pivotButton="0" quotePrefix="0" xfId="0"/>
    <xf numFmtId="3" fontId="3" fillId="2" borderId="1" pivotButton="0" quotePrefix="0" xfId="0"/>
    <xf numFmtId="164" fontId="0" fillId="2" borderId="1" pivotButton="0" quotePrefix="0" xfId="0"/>
    <xf numFmtId="0" fontId="2" fillId="2" borderId="1" pivotButton="0" quotePrefix="0" xfId="0"/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6" fillId="2" borderId="1" pivotButton="0" quotePrefix="0" xfId="0"/>
    <xf numFmtId="0" fontId="7" fillId="2" borderId="1" pivotButton="0" quotePrefix="0" xfId="0"/>
    <xf numFmtId="0" fontId="4" fillId="3" borderId="0" pivotButton="0" quotePrefix="0" xfId="0"/>
    <xf numFmtId="0" fontId="3" fillId="2" borderId="1" pivotButton="0" quotePrefix="0" xfId="0"/>
    <xf numFmtId="164" fontId="3" fillId="2" borderId="1" pivotButton="0" quotePrefix="0" xfId="0"/>
    <xf numFmtId="0" fontId="4" fillId="6" borderId="0" pivotButton="0" quotePrefix="0" xfId="0"/>
    <xf numFmtId="0" fontId="3" fillId="0" borderId="1" pivotButton="0" quotePrefix="0" xfId="0"/>
    <xf numFmtId="3" fontId="3" fillId="0" borderId="1" pivotButton="0" quotePrefix="0" xfId="0"/>
    <xf numFmtId="0" fontId="4" fillId="6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</cellXfs>
  <cellStyles count="1">
    <cellStyle name="Normal" xfId="0" builtinId="0" hidden="0"/>
  </cellStyles>
  <dxfs count="2">
    <dxf>
      <fill>
        <patternFill patternType="solid">
          <fgColor rgb="00D1FAE5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Ripartizione Millesimi Presenza</a:t>
            </a:r>
          </a:p>
        </rich>
      </tx>
    </title>
    <plotArea>
      <pieChart>
        <varyColors val="1"/>
        <ser>
          <idx val="0"/>
          <order val="0"/>
          <tx>
            <strRef>
              <f>'Riepilogo'!B14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'Riepilogo'!$A$15:$A$17</f>
            </numRef>
          </cat>
          <val>
            <numRef>
              <f>'Riepilogo'!$B$15:$B$17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Votazioni per Delibera (millesimi)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'Riepilogo'!$A$22:$A$29</f>
            </numRef>
          </cat>
          <val>
            <numRef>
              <f>'Riepilogo'!$B$22:$B$29</f>
            </numRef>
          </val>
        </ser>
        <ser>
          <idx val="1"/>
          <order val="1"/>
          <tx>
            <strRef>
              <f>'Riepilogo'!C21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'Riepilogo'!$A$22:$A$29</f>
            </numRef>
          </cat>
          <val>
            <numRef>
              <f>'Riepilogo'!$C$22:$C$29</f>
            </numRef>
          </val>
        </ser>
        <ser>
          <idx val="2"/>
          <order val="2"/>
          <tx>
            <strRef>
              <f>'Riepilogo'!D21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'Riepilogo'!$A$22:$A$29</f>
            </numRef>
          </cat>
          <val>
            <numRef>
              <f>'Riepilogo'!$D$22:$D$29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Punto OdG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Millesimi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16" customWidth="1" min="3" max="3"/>
    <col width="16" customWidth="1" min="4" max="4"/>
    <col width="20" customWidth="1" min="5" max="5"/>
    <col width="18" customWidth="1" min="6" max="6"/>
    <col width="16" customWidth="1" min="7" max="7"/>
    <col width="16" customWidth="1" min="8" max="8"/>
  </cols>
  <sheetData>
    <row r="1" ht="28" customHeight="1">
      <c r="A1" s="1" t="inlineStr">
        <is>
          <t>VERBALE DI ASSEMBLEA CONDOMINIALE - REGISTRO PRESENZE</t>
        </is>
      </c>
    </row>
    <row r="2">
      <c r="A2" s="2" t="inlineStr">
        <is>
          <t>Condominio:</t>
        </is>
      </c>
      <c r="B2" s="3" t="inlineStr">
        <is>
          <t>Condominio Via Roma 12, Milano</t>
        </is>
      </c>
    </row>
    <row r="3">
      <c r="A3" s="2" t="inlineStr">
        <is>
          <t>Amministratore:</t>
        </is>
      </c>
      <c r="B3" s="3" t="inlineStr">
        <is>
          <t>Giuseppe Conti - P.IVA 01234567890</t>
        </is>
      </c>
    </row>
    <row r="4">
      <c r="A4" s="2" t="inlineStr">
        <is>
          <t>Data assemblea:</t>
        </is>
      </c>
      <c r="B4" s="3" t="inlineStr">
        <is>
          <t>15/09/2026</t>
        </is>
      </c>
    </row>
    <row r="5">
      <c r="A5" s="2" t="inlineStr">
        <is>
          <t>Ora convocazione:</t>
        </is>
      </c>
      <c r="B5" s="3" t="inlineStr">
        <is>
          <t>18:30 - I convocazione / 19:00 - II convocazione</t>
        </is>
      </c>
    </row>
    <row r="6">
      <c r="A6" s="2" t="inlineStr">
        <is>
          <t>Luogo:</t>
        </is>
      </c>
      <c r="B6" s="3" t="inlineStr">
        <is>
          <t>Sala condominiale, Via Roma 12, Milano</t>
        </is>
      </c>
    </row>
    <row r="7"/>
    <row r="8">
      <c r="A8" s="4" t="inlineStr">
        <is>
          <t>N.</t>
        </is>
      </c>
      <c r="B8" s="4" t="inlineStr">
        <is>
          <t>Nominativo</t>
        </is>
      </c>
      <c r="C8" s="4" t="inlineStr">
        <is>
          <t>Unità Immobiliare</t>
        </is>
      </c>
      <c r="D8" s="4" t="inlineStr">
        <is>
          <t>Millesimi Proprietà</t>
        </is>
      </c>
      <c r="E8" s="4" t="inlineStr">
        <is>
          <t>Presente (Si/No/Delega)</t>
        </is>
      </c>
      <c r="F8" s="4" t="inlineStr">
        <is>
          <t>Delegato a</t>
        </is>
      </c>
      <c r="G8" s="4" t="inlineStr">
        <is>
          <t>Firma Presenza</t>
        </is>
      </c>
      <c r="H8" s="4" t="inlineStr">
        <is>
          <t>Note</t>
        </is>
      </c>
    </row>
    <row r="9">
      <c r="A9" s="5" t="n">
        <v>1</v>
      </c>
      <c r="B9" s="6" t="inlineStr">
        <is>
          <t>Marco Rossi</t>
        </is>
      </c>
      <c r="C9" s="5" t="inlineStr">
        <is>
          <t>Interno 1</t>
        </is>
      </c>
      <c r="D9" s="7" t="n">
        <v>95</v>
      </c>
      <c r="E9" s="5" t="inlineStr">
        <is>
          <t>Si</t>
        </is>
      </c>
      <c r="F9" s="5" t="inlineStr"/>
      <c r="G9" s="5" t="inlineStr">
        <is>
          <t>Firmato</t>
        </is>
      </c>
    </row>
    <row r="10">
      <c r="A10" s="8" t="n">
        <v>2</v>
      </c>
      <c r="B10" s="9" t="inlineStr">
        <is>
          <t>Giulia Bianchi</t>
        </is>
      </c>
      <c r="C10" s="8" t="inlineStr">
        <is>
          <t>Interno 2</t>
        </is>
      </c>
      <c r="D10" s="10" t="n">
        <v>110</v>
      </c>
      <c r="E10" s="8" t="inlineStr">
        <is>
          <t>Si</t>
        </is>
      </c>
      <c r="F10" s="8" t="inlineStr"/>
      <c r="G10" s="8" t="inlineStr">
        <is>
          <t>Firmato</t>
        </is>
      </c>
    </row>
    <row r="11">
      <c r="A11" s="5" t="n">
        <v>3</v>
      </c>
      <c r="B11" s="6" t="inlineStr">
        <is>
          <t>Luca Ferrari</t>
        </is>
      </c>
      <c r="C11" s="5" t="inlineStr">
        <is>
          <t>Interno 3</t>
        </is>
      </c>
      <c r="D11" s="7" t="n">
        <v>88</v>
      </c>
      <c r="E11" s="5" t="inlineStr">
        <is>
          <t>No</t>
        </is>
      </c>
      <c r="F11" s="5" t="inlineStr"/>
      <c r="G11" s="5" t="inlineStr"/>
    </row>
    <row r="12">
      <c r="A12" s="8" t="n">
        <v>4</v>
      </c>
      <c r="B12" s="9" t="inlineStr">
        <is>
          <t>Anna Esposito</t>
        </is>
      </c>
      <c r="C12" s="8" t="inlineStr">
        <is>
          <t>Interno 4</t>
        </is>
      </c>
      <c r="D12" s="10" t="n">
        <v>102</v>
      </c>
      <c r="E12" s="8" t="inlineStr">
        <is>
          <t>Delega</t>
        </is>
      </c>
      <c r="F12" s="8" t="inlineStr">
        <is>
          <t>Marco Rossi</t>
        </is>
      </c>
      <c r="G12" s="8" t="inlineStr">
        <is>
          <t>Firmato</t>
        </is>
      </c>
    </row>
    <row r="13">
      <c r="A13" s="5" t="n">
        <v>5</v>
      </c>
      <c r="B13" s="6" t="inlineStr">
        <is>
          <t>Francesca Romano</t>
        </is>
      </c>
      <c r="C13" s="5" t="inlineStr">
        <is>
          <t>Interno 5</t>
        </is>
      </c>
      <c r="D13" s="7" t="n">
        <v>76</v>
      </c>
      <c r="E13" s="5" t="inlineStr">
        <is>
          <t>Si</t>
        </is>
      </c>
      <c r="F13" s="5" t="inlineStr"/>
      <c r="G13" s="5" t="inlineStr">
        <is>
          <t>Firmato</t>
        </is>
      </c>
    </row>
    <row r="14">
      <c r="A14" s="8" t="n">
        <v>6</v>
      </c>
      <c r="B14" s="9" t="inlineStr">
        <is>
          <t>Sara Greco</t>
        </is>
      </c>
      <c r="C14" s="8" t="inlineStr">
        <is>
          <t>Interno 6</t>
        </is>
      </c>
      <c r="D14" s="10" t="n">
        <v>130</v>
      </c>
      <c r="E14" s="8" t="inlineStr">
        <is>
          <t>Si</t>
        </is>
      </c>
      <c r="F14" s="8" t="inlineStr"/>
      <c r="G14" s="8" t="inlineStr">
        <is>
          <t>Firmato</t>
        </is>
      </c>
    </row>
    <row r="15">
      <c r="A15" s="5" t="n">
        <v>7</v>
      </c>
      <c r="B15" s="6" t="inlineStr">
        <is>
          <t>Matteo Ricci</t>
        </is>
      </c>
      <c r="C15" s="5" t="inlineStr">
        <is>
          <t>Interno 7</t>
        </is>
      </c>
      <c r="D15" s="7" t="n">
        <v>90</v>
      </c>
      <c r="E15" s="5" t="inlineStr">
        <is>
          <t>No</t>
        </is>
      </c>
      <c r="F15" s="5" t="inlineStr"/>
      <c r="G15" s="5" t="inlineStr"/>
    </row>
    <row r="16">
      <c r="A16" s="8" t="n">
        <v>8</v>
      </c>
      <c r="B16" s="9" t="inlineStr">
        <is>
          <t>Paolo Marino</t>
        </is>
      </c>
      <c r="C16" s="8" t="inlineStr">
        <is>
          <t>Interno 8</t>
        </is>
      </c>
      <c r="D16" s="10" t="n">
        <v>115</v>
      </c>
      <c r="E16" s="8" t="inlineStr">
        <is>
          <t>Delega</t>
        </is>
      </c>
      <c r="F16" s="8" t="inlineStr">
        <is>
          <t>Giulia Bianchi</t>
        </is>
      </c>
      <c r="G16" s="8" t="inlineStr">
        <is>
          <t>Firmato</t>
        </is>
      </c>
    </row>
    <row r="17">
      <c r="A17" s="5" t="n">
        <v>9</v>
      </c>
      <c r="B17" s="6" t="inlineStr">
        <is>
          <t>Elena Colombo</t>
        </is>
      </c>
      <c r="C17" s="5" t="inlineStr">
        <is>
          <t>Interno 9</t>
        </is>
      </c>
      <c r="D17" s="7" t="n">
        <v>98</v>
      </c>
      <c r="E17" s="5" t="inlineStr">
        <is>
          <t>Si</t>
        </is>
      </c>
      <c r="F17" s="5" t="inlineStr"/>
      <c r="G17" s="5" t="inlineStr">
        <is>
          <t>Firmato</t>
        </is>
      </c>
    </row>
    <row r="18">
      <c r="A18" s="8" t="n">
        <v>10</v>
      </c>
      <c r="B18" s="9" t="inlineStr">
        <is>
          <t>Davide Fontana</t>
        </is>
      </c>
      <c r="C18" s="8" t="inlineStr">
        <is>
          <t>Interno 10</t>
        </is>
      </c>
      <c r="D18" s="10" t="n">
        <v>96</v>
      </c>
      <c r="E18" s="8" t="inlineStr">
        <is>
          <t>Si</t>
        </is>
      </c>
      <c r="F18" s="8" t="inlineStr"/>
      <c r="G18" s="8" t="inlineStr">
        <is>
          <t>Firmato</t>
        </is>
      </c>
    </row>
    <row r="19">
      <c r="A19" s="11" t="inlineStr"/>
      <c r="B19" s="11" t="inlineStr">
        <is>
          <t>TOTALE</t>
        </is>
      </c>
      <c r="C19" s="11" t="inlineStr"/>
      <c r="D19" s="12">
        <f>SUM(D9:D18)</f>
        <v/>
      </c>
      <c r="E19" s="13" t="n"/>
      <c r="F19" s="13" t="n"/>
      <c r="G19" s="13" t="n"/>
      <c r="H19" s="13" t="n"/>
    </row>
    <row r="20"/>
    <row r="21">
      <c r="A21" s="14" t="inlineStr">
        <is>
          <t>RIEPILOGO QUORUM</t>
        </is>
      </c>
    </row>
    <row r="22">
      <c r="A22" s="16" t="inlineStr">
        <is>
          <t>Millesimi presenti (Si)</t>
        </is>
      </c>
      <c r="B22" s="34" t="n"/>
      <c r="C22" s="17">
        <f>SUMIF(E9:E18,"Si",D9:D18)</f>
        <v/>
      </c>
    </row>
    <row r="23">
      <c r="A23" s="16" t="inlineStr">
        <is>
          <t>Millesimi per delega</t>
        </is>
      </c>
      <c r="B23" s="34" t="n"/>
      <c r="C23" s="17">
        <f>SUMIF(E9:E18,"Delega",D9:D18)</f>
        <v/>
      </c>
    </row>
    <row r="24">
      <c r="A24" s="16" t="inlineStr">
        <is>
          <t>Millesimi assenti</t>
        </is>
      </c>
      <c r="B24" s="34" t="n"/>
      <c r="C24" s="17">
        <f>SUMIF(E9:E18,"No",D9:D18)</f>
        <v/>
      </c>
    </row>
    <row r="25">
      <c r="A25" s="16" t="inlineStr">
        <is>
          <t>Totale millesimi presenti+delega</t>
        </is>
      </c>
      <c r="B25" s="34" t="n"/>
      <c r="C25" s="17">
        <f>D19-SUMIF(E9:E18,"No",D9:D18)</f>
        <v/>
      </c>
    </row>
    <row r="26">
      <c r="A26" s="16" t="inlineStr">
        <is>
          <t>Percentuale partecipazione</t>
        </is>
      </c>
      <c r="B26" s="34" t="n"/>
      <c r="C26" s="18">
        <f>IFERROR((D19-SUMIF(E9:E18,"No",D9:D18))/D19,0)</f>
        <v/>
      </c>
    </row>
    <row r="27">
      <c r="A27" s="16" t="inlineStr">
        <is>
          <t>Quorum raggiunto (&gt;500 millesimi)</t>
        </is>
      </c>
      <c r="B27" s="34" t="n"/>
      <c r="C27" s="19">
        <f>IF((D19-SUMIF(E9:E18,"No",D9:D18))&gt;500,"SI","NO")</f>
        <v/>
      </c>
    </row>
  </sheetData>
  <mergeCells count="13">
    <mergeCell ref="A1:H1"/>
    <mergeCell ref="B2:E2"/>
    <mergeCell ref="B3:E3"/>
    <mergeCell ref="B4:E4"/>
    <mergeCell ref="B5:E5"/>
    <mergeCell ref="B6:E6"/>
    <mergeCell ref="A21:C21"/>
    <mergeCell ref="A22:B22"/>
    <mergeCell ref="A23:B23"/>
    <mergeCell ref="A24:B24"/>
    <mergeCell ref="A25:B25"/>
    <mergeCell ref="A26:B26"/>
    <mergeCell ref="A27:B27"/>
  </mergeCells>
  <conditionalFormatting sqref="E9:E18">
    <cfRule type="expression" priority="1" dxfId="0">
      <formula>E9="Si"</formula>
    </cfRule>
    <cfRule type="expression" priority="2" dxfId="1">
      <formula>E9="No"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2" customWidth="1" min="1" max="1"/>
    <col width="42" customWidth="1" min="2" max="2"/>
    <col width="20" customWidth="1" min="3" max="3"/>
    <col width="18" customWidth="1" min="4" max="4"/>
    <col width="16" customWidth="1" min="5" max="5"/>
    <col width="15" customWidth="1" min="6" max="6"/>
    <col width="14" customWidth="1" min="7" max="7"/>
  </cols>
  <sheetData>
    <row r="1" ht="26" customHeight="1">
      <c r="A1" s="1" t="inlineStr">
        <is>
          <t>ORDINE DEL GIORNO - DELIBERAZIONI E VOTAZIONI</t>
        </is>
      </c>
    </row>
    <row r="2"/>
    <row r="3">
      <c r="A3" s="4" t="inlineStr">
        <is>
          <t>Punto OdG</t>
        </is>
      </c>
      <c r="B3" s="4" t="inlineStr">
        <is>
          <t>Descrizione Delibera</t>
        </is>
      </c>
      <c r="C3" s="4" t="inlineStr">
        <is>
          <t>Favorevoli (millesimi)</t>
        </is>
      </c>
      <c r="D3" s="4" t="inlineStr">
        <is>
          <t>Contrari (millesimi)</t>
        </is>
      </c>
      <c r="E3" s="4" t="inlineStr">
        <is>
          <t>Astenuti (millesimi)</t>
        </is>
      </c>
      <c r="F3" s="4" t="inlineStr">
        <is>
          <t>Totale Votanti</t>
        </is>
      </c>
      <c r="G3" s="4" t="inlineStr">
        <is>
          <t>Esito</t>
        </is>
      </c>
    </row>
    <row r="4">
      <c r="A4" s="5" t="n">
        <v>1</v>
      </c>
      <c r="B4" s="6" t="inlineStr">
        <is>
          <t>Approvazione rendiconto consuntivo esercizio 2025</t>
        </is>
      </c>
      <c r="C4" s="7" t="n">
        <v>620</v>
      </c>
      <c r="D4" s="7" t="n">
        <v>90</v>
      </c>
      <c r="E4" s="7" t="n">
        <v>30</v>
      </c>
      <c r="F4" s="7">
        <f>C4+D4+E4</f>
        <v/>
      </c>
      <c r="G4" s="20">
        <f>IF(C4&gt;F4/2,"Approvata","Respinta")</f>
        <v/>
      </c>
    </row>
    <row r="5">
      <c r="A5" s="8" t="n">
        <v>2</v>
      </c>
      <c r="B5" s="9" t="inlineStr">
        <is>
          <t>Approvazione preventivo spese esercizio 2026</t>
        </is>
      </c>
      <c r="C5" s="10" t="n">
        <v>580</v>
      </c>
      <c r="D5" s="10" t="n">
        <v>150</v>
      </c>
      <c r="E5" s="10" t="n">
        <v>20</v>
      </c>
      <c r="F5" s="10">
        <f>C5+D5+E5</f>
        <v/>
      </c>
      <c r="G5" s="21">
        <f>IF(C5&gt;F5/2,"Approvata","Respinta")</f>
        <v/>
      </c>
    </row>
    <row r="6">
      <c r="A6" s="5" t="n">
        <v>3</v>
      </c>
      <c r="B6" s="6" t="inlineStr">
        <is>
          <t>Rinnovo incarico amministratore Giuseppe Conti</t>
        </is>
      </c>
      <c r="C6" s="7" t="n">
        <v>700</v>
      </c>
      <c r="D6" s="7" t="n">
        <v>40</v>
      </c>
      <c r="E6" s="7" t="n">
        <v>20</v>
      </c>
      <c r="F6" s="7">
        <f>C6+D6+E6</f>
        <v/>
      </c>
      <c r="G6" s="20">
        <f>IF(C6&gt;F6/2,"Approvata","Respinta")</f>
        <v/>
      </c>
    </row>
    <row r="7">
      <c r="A7" s="8" t="n">
        <v>4</v>
      </c>
      <c r="B7" s="9" t="inlineStr">
        <is>
          <t>Lavori straordinari rifacimento facciata</t>
        </is>
      </c>
      <c r="C7" s="10" t="n">
        <v>520</v>
      </c>
      <c r="D7" s="10" t="n">
        <v>300</v>
      </c>
      <c r="E7" s="10" t="n">
        <v>40</v>
      </c>
      <c r="F7" s="10">
        <f>C7+D7+E7</f>
        <v/>
      </c>
      <c r="G7" s="21">
        <f>IF(C7&gt;F7/2,"Approvata","Respinta")</f>
        <v/>
      </c>
    </row>
    <row r="8">
      <c r="A8" s="5" t="n">
        <v>5</v>
      </c>
      <c r="B8" s="6" t="inlineStr">
        <is>
          <t>Installazione cancello automatico ingresso</t>
        </is>
      </c>
      <c r="C8" s="7" t="n">
        <v>410</v>
      </c>
      <c r="D8" s="7" t="n">
        <v>380</v>
      </c>
      <c r="E8" s="7" t="n">
        <v>60</v>
      </c>
      <c r="F8" s="7">
        <f>C8+D8+E8</f>
        <v/>
      </c>
      <c r="G8" s="20">
        <f>IF(C8&gt;F8/2,"Approvata","Respinta")</f>
        <v/>
      </c>
    </row>
    <row r="9">
      <c r="A9" s="8" t="n">
        <v>6</v>
      </c>
      <c r="B9" s="9" t="inlineStr">
        <is>
          <t>Ripartizione spese TARI parti comuni</t>
        </is>
      </c>
      <c r="C9" s="10" t="n">
        <v>690</v>
      </c>
      <c r="D9" s="10" t="n">
        <v>50</v>
      </c>
      <c r="E9" s="10" t="n">
        <v>30</v>
      </c>
      <c r="F9" s="10">
        <f>C9+D9+E9</f>
        <v/>
      </c>
      <c r="G9" s="21">
        <f>IF(C9&gt;F9/2,"Approvata","Respinta")</f>
        <v/>
      </c>
    </row>
    <row r="10">
      <c r="A10" s="5" t="n">
        <v>7</v>
      </c>
      <c r="B10" s="6" t="inlineStr">
        <is>
          <t>Costituzione fondo speciale lavori (Art. 1135 c.c.)</t>
        </is>
      </c>
      <c r="C10" s="7" t="n">
        <v>605</v>
      </c>
      <c r="D10" s="7" t="n">
        <v>145</v>
      </c>
      <c r="E10" s="7" t="n">
        <v>20</v>
      </c>
      <c r="F10" s="7">
        <f>C10+D10+E10</f>
        <v/>
      </c>
      <c r="G10" s="20">
        <f>IF(C10&gt;F10/2,"Approvata","Respinta")</f>
        <v/>
      </c>
    </row>
    <row r="11">
      <c r="A11" s="8" t="n">
        <v>8</v>
      </c>
      <c r="B11" s="9" t="inlineStr">
        <is>
          <t>Adeguamento regolamento condominiale</t>
        </is>
      </c>
      <c r="C11" s="10" t="n">
        <v>480</v>
      </c>
      <c r="D11" s="10" t="n">
        <v>350</v>
      </c>
      <c r="E11" s="10" t="n">
        <v>40</v>
      </c>
      <c r="F11" s="10">
        <f>C11+D11+E11</f>
        <v/>
      </c>
      <c r="G11" s="21">
        <f>IF(C11&gt;F11/2,"Approvata","Respinta")</f>
        <v/>
      </c>
    </row>
    <row r="12">
      <c r="A12" s="13" t="n"/>
      <c r="B12" s="13" t="inlineStr">
        <is>
          <t>TOTALE</t>
        </is>
      </c>
      <c r="C12" s="12">
        <f>SUM(C4:C11)</f>
        <v/>
      </c>
      <c r="D12" s="12">
        <f>SUM(D4:D11)</f>
        <v/>
      </c>
      <c r="E12" s="12">
        <f>SUM(E4:E11)</f>
        <v/>
      </c>
      <c r="F12" s="12">
        <f>SUM(F4:F11)</f>
        <v/>
      </c>
      <c r="G12" s="13" t="n"/>
    </row>
    <row r="13">
      <c r="B13" s="2" t="inlineStr">
        <is>
          <t>Numero delibere approvate</t>
        </is>
      </c>
      <c r="C13" s="22">
        <f>COUNTIF(G4:G11,"Approvata")</f>
        <v/>
      </c>
    </row>
    <row r="14">
      <c r="B14" s="2" t="inlineStr">
        <is>
          <t>Numero delibere respinte</t>
        </is>
      </c>
      <c r="C14" s="23">
        <f>COUNTIF(G4:G11,"Respinta")</f>
        <v/>
      </c>
    </row>
    <row r="15">
      <c r="B15" s="2" t="inlineStr">
        <is>
          <t>Percentuale approvazione</t>
        </is>
      </c>
      <c r="C15" s="18">
        <f>IFERROR(C13/(11-4+1),0)</f>
        <v/>
      </c>
    </row>
  </sheetData>
  <mergeCells count="1">
    <mergeCell ref="A1:G1"/>
  </mergeCells>
  <conditionalFormatting sqref="G4:G11">
    <cfRule type="expression" priority="1" dxfId="0">
      <formula>G4="Approvata"</formula>
    </cfRule>
    <cfRule type="expression" priority="2" dxfId="1">
      <formula>G4="Respinta"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 ht="26" customHeight="1">
      <c r="A1" s="1" t="inlineStr">
        <is>
          <t>DASHBOARD ASSEMBLEA CONDOMINIALE</t>
        </is>
      </c>
    </row>
    <row r="2"/>
    <row r="3">
      <c r="A3" s="24" t="inlineStr">
        <is>
          <t>INDICATORI CHIAVE</t>
        </is>
      </c>
    </row>
    <row r="4">
      <c r="A4" s="16" t="inlineStr">
        <is>
          <t>Totale millesimi condominio</t>
        </is>
      </c>
      <c r="B4" s="25">
        <f>Condomini!D19</f>
        <v/>
      </c>
    </row>
    <row r="5">
      <c r="A5" s="16" t="inlineStr">
        <is>
          <t>Millesimi presenti+delega</t>
        </is>
      </c>
      <c r="B5" s="25">
        <f>Condomini!D19-Condomini!C26*0</f>
        <v/>
      </c>
    </row>
    <row r="6">
      <c r="A6" s="16" t="inlineStr">
        <is>
          <t>Percentuale partecipazione</t>
        </is>
      </c>
      <c r="B6" s="26">
        <f>Condomini!C26</f>
        <v/>
      </c>
    </row>
    <row r="7">
      <c r="A7" s="16" t="inlineStr">
        <is>
          <t>Quorum raggiunto</t>
        </is>
      </c>
      <c r="B7" s="25">
        <f>Condomini!C27</f>
        <v/>
      </c>
    </row>
    <row r="8">
      <c r="A8" s="16" t="inlineStr">
        <is>
          <t>Delibere approvate</t>
        </is>
      </c>
      <c r="B8" s="25">
        <f>Delibere!C13</f>
        <v/>
      </c>
    </row>
    <row r="9">
      <c r="A9" s="16" t="inlineStr">
        <is>
          <t>Delibere respinte</t>
        </is>
      </c>
      <c r="B9" s="25">
        <f>Delibere!C14</f>
        <v/>
      </c>
    </row>
    <row r="10">
      <c r="A10" s="16" t="inlineStr">
        <is>
          <t>Percentuale delibere approvate</t>
        </is>
      </c>
      <c r="B10" s="26">
        <f>Delibere!C15</f>
        <v/>
      </c>
    </row>
    <row r="11"/>
    <row r="12"/>
    <row r="13">
      <c r="A13" s="24" t="inlineStr">
        <is>
          <t>RIPARTIZIONE MILLESIMI PRESENZA</t>
        </is>
      </c>
    </row>
    <row r="14">
      <c r="A14" s="27" t="inlineStr">
        <is>
          <t>Categoria</t>
        </is>
      </c>
      <c r="B14" s="27" t="inlineStr">
        <is>
          <t>Millesimi</t>
        </is>
      </c>
    </row>
    <row r="15">
      <c r="A15" s="28" t="inlineStr">
        <is>
          <t>Presenti</t>
        </is>
      </c>
      <c r="B15" s="29">
        <f>SUMIF(Condomini!E9:E18,"Si",Condomini!D9:D18)</f>
        <v/>
      </c>
    </row>
    <row r="16">
      <c r="A16" s="28" t="inlineStr">
        <is>
          <t>Deleghe</t>
        </is>
      </c>
      <c r="B16" s="29">
        <f>SUMIF(Condomini!E9:E18,"Delega",Condomini!D9:D18)</f>
        <v/>
      </c>
    </row>
    <row r="17">
      <c r="A17" s="28" t="inlineStr">
        <is>
          <t>Assenti</t>
        </is>
      </c>
      <c r="B17" s="29">
        <f>SUMIF(Condomini!E9:E18,"No",Condomini!D9:D18)</f>
        <v/>
      </c>
    </row>
    <row r="18"/>
    <row r="19"/>
    <row r="20">
      <c r="A20" s="24" t="inlineStr">
        <is>
          <t>VOTAZIONI PER DELIBERA (millesimi)</t>
        </is>
      </c>
    </row>
    <row r="21">
      <c r="A21" s="30" t="inlineStr">
        <is>
          <t>Punto OdG</t>
        </is>
      </c>
      <c r="B21" s="30" t="inlineStr">
        <is>
          <t>Favorevoli</t>
        </is>
      </c>
      <c r="C21" s="30" t="inlineStr">
        <is>
          <t>Contrari</t>
        </is>
      </c>
      <c r="D21" s="30" t="inlineStr">
        <is>
          <t>Astenuti</t>
        </is>
      </c>
    </row>
    <row r="22">
      <c r="A22" s="31">
        <f>Delibere!A4</f>
        <v/>
      </c>
      <c r="B22" s="29">
        <f>Delibere!C4</f>
        <v/>
      </c>
      <c r="C22" s="29">
        <f>Delibere!D4</f>
        <v/>
      </c>
      <c r="D22" s="29">
        <f>Delibere!E4</f>
        <v/>
      </c>
    </row>
    <row r="23">
      <c r="A23" s="31">
        <f>Delibere!A5</f>
        <v/>
      </c>
      <c r="B23" s="29">
        <f>Delibere!C5</f>
        <v/>
      </c>
      <c r="C23" s="29">
        <f>Delibere!D5</f>
        <v/>
      </c>
      <c r="D23" s="29">
        <f>Delibere!E5</f>
        <v/>
      </c>
    </row>
    <row r="24">
      <c r="A24" s="31">
        <f>Delibere!A6</f>
        <v/>
      </c>
      <c r="B24" s="29">
        <f>Delibere!C6</f>
        <v/>
      </c>
      <c r="C24" s="29">
        <f>Delibere!D6</f>
        <v/>
      </c>
      <c r="D24" s="29">
        <f>Delibere!E6</f>
        <v/>
      </c>
    </row>
    <row r="25">
      <c r="A25" s="31">
        <f>Delibere!A7</f>
        <v/>
      </c>
      <c r="B25" s="29">
        <f>Delibere!C7</f>
        <v/>
      </c>
      <c r="C25" s="29">
        <f>Delibere!D7</f>
        <v/>
      </c>
      <c r="D25" s="29">
        <f>Delibere!E7</f>
        <v/>
      </c>
    </row>
    <row r="26">
      <c r="A26" s="31">
        <f>Delibere!A8</f>
        <v/>
      </c>
      <c r="B26" s="29">
        <f>Delibere!C8</f>
        <v/>
      </c>
      <c r="C26" s="29">
        <f>Delibere!D8</f>
        <v/>
      </c>
      <c r="D26" s="29">
        <f>Delibere!E8</f>
        <v/>
      </c>
    </row>
    <row r="27">
      <c r="A27" s="31">
        <f>Delibere!A9</f>
        <v/>
      </c>
      <c r="B27" s="29">
        <f>Delibere!C9</f>
        <v/>
      </c>
      <c r="C27" s="29">
        <f>Delibere!D9</f>
        <v/>
      </c>
      <c r="D27" s="29">
        <f>Delibere!E9</f>
        <v/>
      </c>
    </row>
    <row r="28">
      <c r="A28" s="31">
        <f>Delibere!A10</f>
        <v/>
      </c>
      <c r="B28" s="29">
        <f>Delibere!C10</f>
        <v/>
      </c>
      <c r="C28" s="29">
        <f>Delibere!D10</f>
        <v/>
      </c>
      <c r="D28" s="29">
        <f>Delibere!E10</f>
        <v/>
      </c>
    </row>
    <row r="29">
      <c r="A29" s="31">
        <f>Delibere!A11</f>
        <v/>
      </c>
      <c r="B29" s="29">
        <f>Delibere!C11</f>
        <v/>
      </c>
      <c r="C29" s="29">
        <f>Delibere!D11</f>
        <v/>
      </c>
      <c r="D29" s="29">
        <f>Delibere!E11</f>
        <v/>
      </c>
    </row>
  </sheetData>
  <mergeCells count="4">
    <mergeCell ref="A1:F1"/>
    <mergeCell ref="A3:B3"/>
    <mergeCell ref="A13:B13"/>
    <mergeCell ref="A20:D2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ISTRUZIONI PER L'USO DEL FILE</t>
        </is>
      </c>
    </row>
    <row r="2"/>
    <row r="3" ht="60" customHeight="1">
      <c r="A3" s="32" t="inlineStr">
        <is>
          <t>Foglio Condomini</t>
        </is>
      </c>
      <c r="B3" s="33" t="inlineStr">
        <is>
          <t>Contiene l'anagrafica dei condomini con i millesimi di proprietà. Indicare per ciascun condomino se è Presente (Si), Assente (No) o rappresentato da Delega. In caso di delega, riportare il nominativo del delegato. Il totale millesimi e il quorum vengono calcolati automaticamente tramite formule SUMIF.</t>
        </is>
      </c>
    </row>
    <row r="4" ht="60" customHeight="1">
      <c r="A4" s="32" t="inlineStr">
        <is>
          <t>Foglio Delibere</t>
        </is>
      </c>
      <c r="B4" s="33" t="inlineStr">
        <is>
          <t>Riporta i punti all'ordine del giorno con i millesimi favorevoli, contrari e astenuti per ciascuna delibera. L'esito (Approvata/Respinta) è calcolato automaticamente confrontando i millesimi favorevoli con la metà del totale votanti, secondo il principio maggioritario previsto dall'art. 1136 del Codice Civile.</t>
        </is>
      </c>
    </row>
    <row r="5" ht="60" customHeight="1">
      <c r="A5" s="32" t="inlineStr">
        <is>
          <t>Foglio Riepilogo</t>
        </is>
      </c>
      <c r="B5" s="33" t="inlineStr">
        <is>
          <t>Dashboard con gli indicatori chiave (partecipazione, quorum, delibere approvate/respinte) e due grafici: uno a torta sulla ripartizione dei millesimi di presenza e uno a barre sull'esito delle votazioni per ciascuna delibera.</t>
        </is>
      </c>
    </row>
    <row r="6" ht="60" customHeight="1">
      <c r="A6" s="32" t="inlineStr">
        <is>
          <t>Quorum costitutivo</t>
        </is>
      </c>
      <c r="B6" s="33" t="inlineStr">
        <is>
          <t>In prima convocazione è necessaria la presenza di almeno la metà più uno dei millesimi (art. 1136 c.c.); in seconda convocazione è sufficiente un terzo dei millesimi e un terzo dei partecipanti. Verificare sempre il quorum indicato nel foglio Condomini.</t>
        </is>
      </c>
    </row>
    <row r="7" ht="60" customHeight="1">
      <c r="A7" s="32" t="inlineStr">
        <is>
          <t>Celle gialle</t>
        </is>
      </c>
      <c r="B7" s="33" t="inlineStr">
        <is>
          <t>Le celle con sfondo giallo pallido (#FFFBEB) sono input modificabili: inserire qui i dati relativi alla propria assemblea condominiale.</t>
        </is>
      </c>
    </row>
    <row r="8" ht="60" customHeight="1">
      <c r="A8" s="32" t="inlineStr">
        <is>
          <t>Formule</t>
        </is>
      </c>
      <c r="B8" s="33" t="inlineStr">
        <is>
          <t>Non modificare le celle con formule (SUM, SUMIF, IF): si aggiornano automaticamente in base ai dati inseriti nelle celle di input.</t>
        </is>
      </c>
    </row>
  </sheetData>
  <mergeCells count="7">
    <mergeCell ref="A1:B1"/>
    <mergeCell ref="A3"/>
    <mergeCell ref="A4"/>
    <mergeCell ref="A5"/>
    <mergeCell ref="A6"/>
    <mergeCell ref="A7"/>
    <mergeCell ref="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2026-07-21T15:24:28Z</dcterms:created>
  <dcterms:modified xmlns:dcterms="http://purl.org/dc/terms/" xmlns:xsi="http://www.w3.org/2001/XMLSchema-instance" xsi:type="dcterms:W3CDTF">2026-07-21T15:24:28Z</dcterms:modified>
</cp:coreProperties>
</file>