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la Millesimale" sheetId="1" state="visible" r:id="rId1"/>
    <sheet xmlns:r="http://schemas.openxmlformats.org/officeDocument/2006/relationships" name="Ripartizione Spese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"/>
    <numFmt numFmtId="165" formatCode="#.##0,00 &quot;€&quot;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374151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22C55E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 style="thin">
        <color rgb="00D1D5DB"/>
      </right>
      <top/>
      <bottom style="thin">
        <color rgb="00D1D5DB"/>
      </bottom>
      <diagonal/>
    </border>
    <border>
      <left/>
      <right style="thin">
        <color rgb="00D1D5DB"/>
      </right>
      <top/>
      <bottom/>
      <diagonal/>
    </border>
    <border>
      <left/>
      <right/>
      <top/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center" vertical="center" wrapText="1"/>
    </xf>
    <xf numFmtId="164" fontId="5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164" fontId="5" fillId="4" borderId="1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  <xf numFmtId="0" fontId="0" fillId="5" borderId="1" pivotButton="0" quotePrefix="0" xfId="0"/>
    <xf numFmtId="164" fontId="3" fillId="5" borderId="1" applyAlignment="1" pivotButton="0" quotePrefix="0" xfId="0">
      <alignment horizontal="center" vertical="center" wrapText="1"/>
    </xf>
    <xf numFmtId="0" fontId="5" fillId="0" borderId="0" pivotButton="0" quotePrefix="0" xfId="0"/>
    <xf numFmtId="164" fontId="4" fillId="0" borderId="0" applyAlignment="1" pivotButton="0" quotePrefix="0" xfId="0">
      <alignment horizontal="center" vertical="center" wrapText="1"/>
    </xf>
    <xf numFmtId="165" fontId="0" fillId="6" borderId="1" pivotButton="0" quotePrefix="0" xfId="0"/>
    <xf numFmtId="165" fontId="4" fillId="3" borderId="1" applyAlignment="1" pivotButton="0" quotePrefix="0" xfId="0">
      <alignment horizontal="center" vertical="center" wrapText="1"/>
    </xf>
    <xf numFmtId="165" fontId="5" fillId="3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165" fontId="5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4" fillId="0" borderId="0" pivotButton="0" quotePrefix="0" xfId="0"/>
    <xf numFmtId="165" fontId="4" fillId="0" borderId="0" pivotButton="0" quotePrefix="0" xfId="0"/>
    <xf numFmtId="165" fontId="6" fillId="0" borderId="0" pivotButton="0" quotePrefix="0" xfId="0"/>
    <xf numFmtId="0" fontId="3" fillId="5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5" borderId="2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2" pivotButton="0" quotePrefix="0" xfId="0"/>
  </cellXfs>
  <cellStyles count="1">
    <cellStyle name="Normal" xfId="0" builtinId="0" hidden="0"/>
  </cellStyles>
  <dxfs count="1">
    <dxf>
      <font>
        <name val="Calibri"/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Millesimi di Proprietà</a:t>
            </a:r>
          </a:p>
        </rich>
      </tx>
    </title>
    <plotArea>
      <pieChart>
        <varyColors val="1"/>
        <ser>
          <idx val="0"/>
          <order val="0"/>
          <tx>
            <strRef>
              <f>'Ripartizione Spese'!C7</f>
            </strRef>
          </tx>
          <spPr>
            <a:ln xmlns:a="http://schemas.openxmlformats.org/drawingml/2006/main">
              <a:prstDash val="solid"/>
            </a:ln>
          </spPr>
          <cat>
            <numRef>
              <f>'Ripartizione Spese'!$A$8:$A$17</f>
            </numRef>
          </cat>
          <val>
            <numRef>
              <f>'Ripartizione Spese'!$C$8:$C$17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Totale Quota Spese per Unità Immobiliare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'Ripartizione Spese'!I7</f>
            </strRef>
          </tx>
          <spPr>
            <a:ln xmlns:a="http://schemas.openxmlformats.org/drawingml/2006/main">
              <a:prstDash val="solid"/>
            </a:ln>
          </spPr>
          <cat>
            <numRef>
              <f>'Ripartizione Spese'!$A$8:$A$17</f>
            </numRef>
          </cat>
          <val>
            <numRef>
              <f>'Ripartizione Spese'!$I$8:$I$17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Unità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10</col>
      <colOff>0</colOff>
      <row>2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19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24" customWidth="1" min="3" max="3"/>
    <col width="10" customWidth="1" min="4" max="4"/>
    <col width="14" customWidth="1" min="5" max="5"/>
    <col width="13" customWidth="1" min="6" max="6"/>
    <col width="14" customWidth="1" min="7" max="7"/>
    <col width="16" customWidth="1" min="8" max="8"/>
    <col width="14" customWidth="1" min="9" max="9"/>
    <col width="14" customWidth="1" min="10" max="10"/>
    <col width="16" customWidth="1" min="11" max="11"/>
    <col width="12" customWidth="1" min="12" max="12"/>
    <col width="15" customWidth="1" min="13" max="13"/>
    <col width="17" customWidth="1" min="14" max="14"/>
    <col width="15" customWidth="1" min="15" max="15"/>
  </cols>
  <sheetData>
    <row r="1">
      <c r="A1" s="1" t="inlineStr">
        <is>
          <t>TABELLA MILLESIMALE - CONDOMINIO VIA ROMA 12, MILANO</t>
        </is>
      </c>
    </row>
    <row r="2">
      <c r="A2" s="2" t="inlineStr">
        <is>
          <t>Amministratore: Immobiliare Verdi SRL - P.IVA 01234567890</t>
        </is>
      </c>
    </row>
    <row r="3">
      <c r="A3" s="3" t="inlineStr">
        <is>
          <t>ID Unità</t>
        </is>
      </c>
      <c r="B3" s="3" t="inlineStr">
        <is>
          <t>Proprietario</t>
        </is>
      </c>
      <c r="C3" s="3" t="inlineStr">
        <is>
          <t>Indirizzo/Interno</t>
        </is>
      </c>
      <c r="D3" s="3" t="inlineStr">
        <is>
          <t>Piano</t>
        </is>
      </c>
      <c r="E3" s="3" t="inlineStr">
        <is>
          <t>Destinazione d'uso</t>
        </is>
      </c>
      <c r="F3" s="3" t="inlineStr">
        <is>
          <t>Superficie (mq)</t>
        </is>
      </c>
      <c r="G3" s="3" t="inlineStr">
        <is>
          <t>Coeff. Proprietà</t>
        </is>
      </c>
      <c r="H3" s="3" t="inlineStr">
        <is>
          <t>Coeff. Riscaldamento</t>
        </is>
      </c>
      <c r="I3" s="3" t="inlineStr">
        <is>
          <t>Coeff. Scale/Asc.</t>
        </is>
      </c>
      <c r="J3" s="3" t="inlineStr">
        <is>
          <t>Valore Proprietà</t>
        </is>
      </c>
      <c r="K3" s="3" t="inlineStr">
        <is>
          <t>Valore Riscaldamento</t>
        </is>
      </c>
      <c r="L3" s="3" t="inlineStr">
        <is>
          <t>Valore Scale</t>
        </is>
      </c>
      <c r="M3" s="3" t="inlineStr">
        <is>
          <t>Millesimi Proprietà</t>
        </is>
      </c>
      <c r="N3" s="3" t="inlineStr">
        <is>
          <t>Millesimi Riscaldamento</t>
        </is>
      </c>
      <c r="O3" s="3" t="inlineStr">
        <is>
          <t>Millesimi Scale/Asc.</t>
        </is>
      </c>
    </row>
    <row r="4">
      <c r="A4" s="4" t="inlineStr">
        <is>
          <t>U01</t>
        </is>
      </c>
      <c r="B4" s="5" t="inlineStr">
        <is>
          <t>Marco Rossi</t>
        </is>
      </c>
      <c r="C4" s="5" t="inlineStr">
        <is>
          <t>Via Roma 12 int.1 Milano</t>
        </is>
      </c>
      <c r="D4" s="4" t="inlineStr">
        <is>
          <t>Terra</t>
        </is>
      </c>
      <c r="E4" s="4" t="inlineStr">
        <is>
          <t>Negozio</t>
        </is>
      </c>
      <c r="F4" s="4" t="n">
        <v>85</v>
      </c>
      <c r="G4" s="4" t="n">
        <v>0.8</v>
      </c>
      <c r="H4" s="4" t="n">
        <v>0</v>
      </c>
      <c r="I4" s="4" t="n">
        <v>0.5</v>
      </c>
      <c r="J4" s="6">
        <f>ROUND(F4*G4,2)</f>
        <v/>
      </c>
      <c r="K4" s="6">
        <f>ROUND(F4*H4,2)</f>
        <v/>
      </c>
      <c r="L4" s="6">
        <f>ROUND(F4*I4,2)</f>
        <v/>
      </c>
      <c r="M4" s="7">
        <f>IFERROR(J4/SUM($J$4:$J$13)*1000,0)</f>
        <v/>
      </c>
      <c r="N4" s="7">
        <f>IFERROR(K4/SUM($K$4:$K$13)*1000,0)</f>
        <v/>
      </c>
      <c r="O4" s="7">
        <f>IFERROR(L4/SUM($L$4:$L$13)*1000,0)</f>
        <v/>
      </c>
    </row>
    <row r="5">
      <c r="A5" s="8" t="inlineStr">
        <is>
          <t>U02</t>
        </is>
      </c>
      <c r="B5" s="9" t="inlineStr">
        <is>
          <t>Giulia Bianchi</t>
        </is>
      </c>
      <c r="C5" s="9" t="inlineStr">
        <is>
          <t>Via Roma 12 int.2 Milano</t>
        </is>
      </c>
      <c r="D5" s="8" t="inlineStr">
        <is>
          <t>Terra</t>
        </is>
      </c>
      <c r="E5" s="8" t="inlineStr">
        <is>
          <t>Abitazione</t>
        </is>
      </c>
      <c r="F5" s="8" t="n">
        <v>60</v>
      </c>
      <c r="G5" s="8" t="n">
        <v>0.9</v>
      </c>
      <c r="H5" s="8" t="n">
        <v>1</v>
      </c>
      <c r="I5" s="8" t="n">
        <v>0.5</v>
      </c>
      <c r="J5" s="10">
        <f>ROUND(F5*G5,2)</f>
        <v/>
      </c>
      <c r="K5" s="10">
        <f>ROUND(F5*H5,2)</f>
        <v/>
      </c>
      <c r="L5" s="10">
        <f>ROUND(F5*I5,2)</f>
        <v/>
      </c>
      <c r="M5" s="11">
        <f>IFERROR(J5/SUM($J$4:$J$13)*1000,0)</f>
        <v/>
      </c>
      <c r="N5" s="11">
        <f>IFERROR(K5/SUM($K$4:$K$13)*1000,0)</f>
        <v/>
      </c>
      <c r="O5" s="11">
        <f>IFERROR(L5/SUM($L$4:$L$13)*1000,0)</f>
        <v/>
      </c>
    </row>
    <row r="6">
      <c r="A6" s="4" t="inlineStr">
        <is>
          <t>U03</t>
        </is>
      </c>
      <c r="B6" s="5" t="inlineStr">
        <is>
          <t>Luca Ferrari</t>
        </is>
      </c>
      <c r="C6" s="5" t="inlineStr">
        <is>
          <t>Via Roma 12 int.3 Milano</t>
        </is>
      </c>
      <c r="D6" s="4" t="inlineStr">
        <is>
          <t>1</t>
        </is>
      </c>
      <c r="E6" s="4" t="inlineStr">
        <is>
          <t>Abitazione</t>
        </is>
      </c>
      <c r="F6" s="4" t="n">
        <v>75</v>
      </c>
      <c r="G6" s="4" t="n">
        <v>1</v>
      </c>
      <c r="H6" s="4" t="n">
        <v>1</v>
      </c>
      <c r="I6" s="4" t="n">
        <v>1</v>
      </c>
      <c r="J6" s="6">
        <f>ROUND(F6*G6,2)</f>
        <v/>
      </c>
      <c r="K6" s="6">
        <f>ROUND(F6*H6,2)</f>
        <v/>
      </c>
      <c r="L6" s="6">
        <f>ROUND(F6*I6,2)</f>
        <v/>
      </c>
      <c r="M6" s="7">
        <f>IFERROR(J6/SUM($J$4:$J$13)*1000,0)</f>
        <v/>
      </c>
      <c r="N6" s="7">
        <f>IFERROR(K6/SUM($K$4:$K$13)*1000,0)</f>
        <v/>
      </c>
      <c r="O6" s="7">
        <f>IFERROR(L6/SUM($L$4:$L$13)*1000,0)</f>
        <v/>
      </c>
    </row>
    <row r="7">
      <c r="A7" s="8" t="inlineStr">
        <is>
          <t>U04</t>
        </is>
      </c>
      <c r="B7" s="9" t="inlineStr">
        <is>
          <t>Anna Esposito</t>
        </is>
      </c>
      <c r="C7" s="9" t="inlineStr">
        <is>
          <t>Via Roma 12 int.4 Milano</t>
        </is>
      </c>
      <c r="D7" s="8" t="inlineStr">
        <is>
          <t>1</t>
        </is>
      </c>
      <c r="E7" s="8" t="inlineStr">
        <is>
          <t>Abitazione</t>
        </is>
      </c>
      <c r="F7" s="8" t="n">
        <v>70</v>
      </c>
      <c r="G7" s="8" t="n">
        <v>1</v>
      </c>
      <c r="H7" s="8" t="n">
        <v>1</v>
      </c>
      <c r="I7" s="8" t="n">
        <v>1</v>
      </c>
      <c r="J7" s="10">
        <f>ROUND(F7*G7,2)</f>
        <v/>
      </c>
      <c r="K7" s="10">
        <f>ROUND(F7*H7,2)</f>
        <v/>
      </c>
      <c r="L7" s="10">
        <f>ROUND(F7*I7,2)</f>
        <v/>
      </c>
      <c r="M7" s="11">
        <f>IFERROR(J7/SUM($J$4:$J$13)*1000,0)</f>
        <v/>
      </c>
      <c r="N7" s="11">
        <f>IFERROR(K7/SUM($K$4:$K$13)*1000,0)</f>
        <v/>
      </c>
      <c r="O7" s="11">
        <f>IFERROR(L7/SUM($L$4:$L$13)*1000,0)</f>
        <v/>
      </c>
    </row>
    <row r="8">
      <c r="A8" s="4" t="inlineStr">
        <is>
          <t>U05</t>
        </is>
      </c>
      <c r="B8" s="5" t="inlineStr">
        <is>
          <t>Francesca Romano</t>
        </is>
      </c>
      <c r="C8" s="5" t="inlineStr">
        <is>
          <t>Via Roma 12 int.5 Milano</t>
        </is>
      </c>
      <c r="D8" s="4" t="inlineStr">
        <is>
          <t>2</t>
        </is>
      </c>
      <c r="E8" s="4" t="inlineStr">
        <is>
          <t>Abitazione</t>
        </is>
      </c>
      <c r="F8" s="4" t="n">
        <v>95</v>
      </c>
      <c r="G8" s="4" t="n">
        <v>1.05</v>
      </c>
      <c r="H8" s="4" t="n">
        <v>1</v>
      </c>
      <c r="I8" s="4" t="n">
        <v>1</v>
      </c>
      <c r="J8" s="6">
        <f>ROUND(F8*G8,2)</f>
        <v/>
      </c>
      <c r="K8" s="6">
        <f>ROUND(F8*H8,2)</f>
        <v/>
      </c>
      <c r="L8" s="6">
        <f>ROUND(F8*I8,2)</f>
        <v/>
      </c>
      <c r="M8" s="7">
        <f>IFERROR(J8/SUM($J$4:$J$13)*1000,0)</f>
        <v/>
      </c>
      <c r="N8" s="7">
        <f>IFERROR(K8/SUM($K$4:$K$13)*1000,0)</f>
        <v/>
      </c>
      <c r="O8" s="7">
        <f>IFERROR(L8/SUM($L$4:$L$13)*1000,0)</f>
        <v/>
      </c>
    </row>
    <row r="9">
      <c r="A9" s="8" t="inlineStr">
        <is>
          <t>U06</t>
        </is>
      </c>
      <c r="B9" s="9" t="inlineStr">
        <is>
          <t>Giuseppe Conti</t>
        </is>
      </c>
      <c r="C9" s="9" t="inlineStr">
        <is>
          <t>Via Roma 12 int.6 Milano</t>
        </is>
      </c>
      <c r="D9" s="8" t="inlineStr">
        <is>
          <t>2</t>
        </is>
      </c>
      <c r="E9" s="8" t="inlineStr">
        <is>
          <t>Abitazione</t>
        </is>
      </c>
      <c r="F9" s="8" t="n">
        <v>80</v>
      </c>
      <c r="G9" s="8" t="n">
        <v>1.05</v>
      </c>
      <c r="H9" s="8" t="n">
        <v>1</v>
      </c>
      <c r="I9" s="8" t="n">
        <v>1</v>
      </c>
      <c r="J9" s="10">
        <f>ROUND(F9*G9,2)</f>
        <v/>
      </c>
      <c r="K9" s="10">
        <f>ROUND(F9*H9,2)</f>
        <v/>
      </c>
      <c r="L9" s="10">
        <f>ROUND(F9*I9,2)</f>
        <v/>
      </c>
      <c r="M9" s="11">
        <f>IFERROR(J9/SUM($J$4:$J$13)*1000,0)</f>
        <v/>
      </c>
      <c r="N9" s="11">
        <f>IFERROR(K9/SUM($K$4:$K$13)*1000,0)</f>
        <v/>
      </c>
      <c r="O9" s="11">
        <f>IFERROR(L9/SUM($L$4:$L$13)*1000,0)</f>
        <v/>
      </c>
    </row>
    <row r="10">
      <c r="A10" s="4" t="inlineStr">
        <is>
          <t>U07</t>
        </is>
      </c>
      <c r="B10" s="5" t="inlineStr">
        <is>
          <t>Sara Greco</t>
        </is>
      </c>
      <c r="C10" s="5" t="inlineStr">
        <is>
          <t>Via Roma 12 int.7 Milano</t>
        </is>
      </c>
      <c r="D10" s="4" t="inlineStr">
        <is>
          <t>3</t>
        </is>
      </c>
      <c r="E10" s="4" t="inlineStr">
        <is>
          <t>Abitazione</t>
        </is>
      </c>
      <c r="F10" s="4" t="n">
        <v>100</v>
      </c>
      <c r="G10" s="4" t="n">
        <v>1.1</v>
      </c>
      <c r="H10" s="4" t="n">
        <v>1</v>
      </c>
      <c r="I10" s="4" t="n">
        <v>1</v>
      </c>
      <c r="J10" s="6">
        <f>ROUND(F10*G10,2)</f>
        <v/>
      </c>
      <c r="K10" s="6">
        <f>ROUND(F10*H10,2)</f>
        <v/>
      </c>
      <c r="L10" s="6">
        <f>ROUND(F10*I10,2)</f>
        <v/>
      </c>
      <c r="M10" s="7">
        <f>IFERROR(J10/SUM($J$4:$J$13)*1000,0)</f>
        <v/>
      </c>
      <c r="N10" s="7">
        <f>IFERROR(K10/SUM($K$4:$K$13)*1000,0)</f>
        <v/>
      </c>
      <c r="O10" s="7">
        <f>IFERROR(L10/SUM($L$4:$L$13)*1000,0)</f>
        <v/>
      </c>
    </row>
    <row r="11">
      <c r="A11" s="8" t="inlineStr">
        <is>
          <t>U08</t>
        </is>
      </c>
      <c r="B11" s="9" t="inlineStr">
        <is>
          <t>Matteo Ricci</t>
        </is>
      </c>
      <c r="C11" s="9" t="inlineStr">
        <is>
          <t>Via Roma 12 int.8 Milano</t>
        </is>
      </c>
      <c r="D11" s="8" t="inlineStr">
        <is>
          <t>3</t>
        </is>
      </c>
      <c r="E11" s="8" t="inlineStr">
        <is>
          <t>Abitazione</t>
        </is>
      </c>
      <c r="F11" s="8" t="n">
        <v>65</v>
      </c>
      <c r="G11" s="8" t="n">
        <v>1.1</v>
      </c>
      <c r="H11" s="8" t="n">
        <v>1</v>
      </c>
      <c r="I11" s="8" t="n">
        <v>1</v>
      </c>
      <c r="J11" s="10">
        <f>ROUND(F11*G11,2)</f>
        <v/>
      </c>
      <c r="K11" s="10">
        <f>ROUND(F11*H11,2)</f>
        <v/>
      </c>
      <c r="L11" s="10">
        <f>ROUND(F11*I11,2)</f>
        <v/>
      </c>
      <c r="M11" s="11">
        <f>IFERROR(J11/SUM($J$4:$J$13)*1000,0)</f>
        <v/>
      </c>
      <c r="N11" s="11">
        <f>IFERROR(K11/SUM($K$4:$K$13)*1000,0)</f>
        <v/>
      </c>
      <c r="O11" s="11">
        <f>IFERROR(L11/SUM($L$4:$L$13)*1000,0)</f>
        <v/>
      </c>
    </row>
    <row r="12">
      <c r="A12" s="4" t="inlineStr">
        <is>
          <t>U09</t>
        </is>
      </c>
      <c r="B12" s="5" t="inlineStr">
        <is>
          <t>Chiara Villa</t>
        </is>
      </c>
      <c r="C12" s="5" t="inlineStr">
        <is>
          <t>Via Roma 12 int.9 Milano</t>
        </is>
      </c>
      <c r="D12" s="4" t="inlineStr">
        <is>
          <t>4-Attico</t>
        </is>
      </c>
      <c r="E12" s="4" t="inlineStr">
        <is>
          <t>Abitazione</t>
        </is>
      </c>
      <c r="F12" s="4" t="n">
        <v>110</v>
      </c>
      <c r="G12" s="4" t="n">
        <v>1.15</v>
      </c>
      <c r="H12" s="4" t="n">
        <v>1</v>
      </c>
      <c r="I12" s="4" t="n">
        <v>1</v>
      </c>
      <c r="J12" s="6">
        <f>ROUND(F12*G12,2)</f>
        <v/>
      </c>
      <c r="K12" s="6">
        <f>ROUND(F12*H12,2)</f>
        <v/>
      </c>
      <c r="L12" s="6">
        <f>ROUND(F12*I12,2)</f>
        <v/>
      </c>
      <c r="M12" s="7">
        <f>IFERROR(J12/SUM($J$4:$J$13)*1000,0)</f>
        <v/>
      </c>
      <c r="N12" s="7">
        <f>IFERROR(K12/SUM($K$4:$K$13)*1000,0)</f>
        <v/>
      </c>
      <c r="O12" s="7">
        <f>IFERROR(L12/SUM($L$4:$L$13)*1000,0)</f>
        <v/>
      </c>
    </row>
    <row r="13">
      <c r="A13" s="8" t="inlineStr">
        <is>
          <t>U10</t>
        </is>
      </c>
      <c r="B13" s="9" t="inlineStr">
        <is>
          <t>Davide Marino</t>
        </is>
      </c>
      <c r="C13" s="9" t="inlineStr">
        <is>
          <t>Via Roma 12 Box</t>
        </is>
      </c>
      <c r="D13" s="8" t="inlineStr">
        <is>
          <t>Interrato</t>
        </is>
      </c>
      <c r="E13" s="8" t="inlineStr">
        <is>
          <t>Box Auto</t>
        </is>
      </c>
      <c r="F13" s="8" t="n">
        <v>20</v>
      </c>
      <c r="G13" s="8" t="n">
        <v>0.4</v>
      </c>
      <c r="H13" s="8" t="n">
        <v>0</v>
      </c>
      <c r="I13" s="8" t="n">
        <v>0</v>
      </c>
      <c r="J13" s="10">
        <f>ROUND(F13*G13,2)</f>
        <v/>
      </c>
      <c r="K13" s="10">
        <f>ROUND(F13*H13,2)</f>
        <v/>
      </c>
      <c r="L13" s="10">
        <f>ROUND(F13*I13,2)</f>
        <v/>
      </c>
      <c r="M13" s="11">
        <f>IFERROR(J13/SUM($J$4:$J$13)*1000,0)</f>
        <v/>
      </c>
      <c r="N13" s="11">
        <f>IFERROR(K13/SUM($K$4:$K$13)*1000,0)</f>
        <v/>
      </c>
      <c r="O13" s="11">
        <f>IFERROR(L13/SUM($L$4:$L$13)*1000,0)</f>
        <v/>
      </c>
    </row>
    <row r="14">
      <c r="A14" s="28" t="inlineStr">
        <is>
          <t>TOTALE</t>
        </is>
      </c>
      <c r="B14" s="29" t="n"/>
      <c r="C14" s="29" t="n"/>
      <c r="D14" s="29" t="n"/>
      <c r="E14" s="30" t="n"/>
      <c r="F14" s="14">
        <f>SUM(F4:F13)</f>
        <v/>
      </c>
      <c r="G14" s="13" t="inlineStr"/>
      <c r="H14" s="13" t="inlineStr"/>
      <c r="I14" s="13" t="inlineStr"/>
      <c r="J14" s="14">
        <f>SUM(J4:J13)</f>
        <v/>
      </c>
      <c r="K14" s="14">
        <f>SUM(K4:K13)</f>
        <v/>
      </c>
      <c r="L14" s="14">
        <f>SUM(L4:L13)</f>
        <v/>
      </c>
      <c r="M14" s="14">
        <f>SUM(M4:M13)</f>
        <v/>
      </c>
      <c r="N14" s="14">
        <f>SUM(N4:N13)</f>
        <v/>
      </c>
      <c r="O14" s="14">
        <f>SUM(O4:O13)</f>
        <v/>
      </c>
    </row>
    <row r="15"/>
    <row r="16">
      <c r="A16" s="15" t="inlineStr">
        <is>
          <t>Verifica somma millesimi (deve risultare 1.000,00):</t>
        </is>
      </c>
      <c r="M16" s="16">
        <f>M14</f>
        <v/>
      </c>
      <c r="N16" s="16">
        <f>N14</f>
        <v/>
      </c>
      <c r="O16" s="16">
        <f>O14</f>
        <v/>
      </c>
    </row>
  </sheetData>
  <mergeCells count="2">
    <mergeCell ref="A1:O1"/>
    <mergeCell ref="A14:E14"/>
  </mergeCells>
  <conditionalFormatting sqref="M16">
    <cfRule type="expression" priority="1" dxfId="0" stopIfTrue="1">
      <formula>ABS(M16-1000)&gt;0.5</formula>
    </cfRule>
  </conditionalFormatting>
  <conditionalFormatting sqref="N16">
    <cfRule type="expression" priority="2" dxfId="0" stopIfTrue="1">
      <formula>ABS(N16-1000)&gt;0.5</formula>
    </cfRule>
  </conditionalFormatting>
  <conditionalFormatting sqref="O16">
    <cfRule type="expression" priority="3" dxfId="0" stopIfTrue="1">
      <formula>ABS(O16-1000)&gt;0.5</formula>
    </cfRule>
  </conditionalFormatting>
  <dataValidations count="2">
    <dataValidation sqref="E4:E13" showErrorMessage="1" showInputMessage="1" allowBlank="1" type="list">
      <formula1>"Abitazione,Negozio,Ufficio,Box Auto,Cantina"</formula1>
    </dataValidation>
    <dataValidation sqref="D4:D13" showErrorMessage="1" showInputMessage="1" allowBlank="1" type="list">
      <formula1>"Interrato,Terra,1,2,3,4-Attico,5"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6" customWidth="1" min="3" max="3"/>
    <col width="18" customWidth="1" min="4" max="4"/>
    <col width="15" customWidth="1" min="5" max="5"/>
    <col width="14" customWidth="1" min="6" max="6"/>
    <col width="16" customWidth="1" min="7" max="7"/>
    <col width="13" customWidth="1" min="8" max="8"/>
    <col width="13" customWidth="1" min="9" max="9"/>
  </cols>
  <sheetData>
    <row r="1">
      <c r="A1" s="1" t="inlineStr">
        <is>
          <t>RIPARTIZIONE SPESE CONDOMINIALI</t>
        </is>
      </c>
    </row>
    <row r="2"/>
    <row r="3">
      <c r="A3" s="15" t="inlineStr">
        <is>
          <t>Spesa Ordinaria Totale (€)</t>
        </is>
      </c>
      <c r="B3" s="17" t="n">
        <v>8500</v>
      </c>
    </row>
    <row r="4">
      <c r="A4" s="15" t="inlineStr">
        <is>
          <t>Spesa Riscaldamento Totale (€)</t>
        </is>
      </c>
      <c r="B4" s="17" t="n">
        <v>5200</v>
      </c>
    </row>
    <row r="5">
      <c r="A5" s="15" t="inlineStr">
        <is>
          <t>Spesa Scale/Ascensore Totale (€)</t>
        </is>
      </c>
      <c r="B5" s="17" t="n">
        <v>2100</v>
      </c>
    </row>
    <row r="6"/>
    <row r="7">
      <c r="A7" s="3" t="inlineStr">
        <is>
          <t>ID Unità</t>
        </is>
      </c>
      <c r="B7" s="3" t="inlineStr">
        <is>
          <t>Proprietario</t>
        </is>
      </c>
      <c r="C7" s="3" t="inlineStr">
        <is>
          <t>Millesimi Proprietà</t>
        </is>
      </c>
      <c r="D7" s="3" t="inlineStr">
        <is>
          <t>Millesimi Riscaldamento</t>
        </is>
      </c>
      <c r="E7" s="3" t="inlineStr">
        <is>
          <t>Millesimi Scale/Asc.</t>
        </is>
      </c>
      <c r="F7" s="3" t="inlineStr">
        <is>
          <t>Quota Ordinaria</t>
        </is>
      </c>
      <c r="G7" s="3" t="inlineStr">
        <is>
          <t>Quota Riscaldamento</t>
        </is>
      </c>
      <c r="H7" s="3" t="inlineStr">
        <is>
          <t>Quota Scale</t>
        </is>
      </c>
      <c r="I7" s="3" t="inlineStr">
        <is>
          <t>Totale Quota</t>
        </is>
      </c>
    </row>
    <row r="8">
      <c r="A8" s="4">
        <f>'Tabella Millesimale'!A4</f>
        <v/>
      </c>
      <c r="B8" s="4">
        <f>IFERROR(VLOOKUP(A8,'Tabella Millesimale'!$A$4:$O$13,2,0),"")</f>
        <v/>
      </c>
      <c r="C8" s="6">
        <f>IFERROR(VLOOKUP(A8,'Tabella Millesimale'!$A$4:$O$13,13,0),0)</f>
        <v/>
      </c>
      <c r="D8" s="6">
        <f>IFERROR(VLOOKUP(A8,'Tabella Millesimale'!$A$4:$O$13,14,0),0)</f>
        <v/>
      </c>
      <c r="E8" s="6">
        <f>IFERROR(VLOOKUP(A8,'Tabella Millesimale'!$A$4:$O$13,15,0),0)</f>
        <v/>
      </c>
      <c r="F8" s="18">
        <f>IFERROR(C8/1000*$B$3,0)</f>
        <v/>
      </c>
      <c r="G8" s="18">
        <f>IFERROR(D8/1000*$B$4,0)</f>
        <v/>
      </c>
      <c r="H8" s="18">
        <f>IFERROR(E8/1000*$B$5,0)</f>
        <v/>
      </c>
      <c r="I8" s="19">
        <f>SUM(F8:H8)</f>
        <v/>
      </c>
    </row>
    <row r="9">
      <c r="A9" s="8">
        <f>'Tabella Millesimale'!A5</f>
        <v/>
      </c>
      <c r="B9" s="8">
        <f>IFERROR(VLOOKUP(A9,'Tabella Millesimale'!$A$4:$O$13,2,0),"")</f>
        <v/>
      </c>
      <c r="C9" s="10">
        <f>IFERROR(VLOOKUP(A9,'Tabella Millesimale'!$A$4:$O$13,13,0),0)</f>
        <v/>
      </c>
      <c r="D9" s="10">
        <f>IFERROR(VLOOKUP(A9,'Tabella Millesimale'!$A$4:$O$13,14,0),0)</f>
        <v/>
      </c>
      <c r="E9" s="10">
        <f>IFERROR(VLOOKUP(A9,'Tabella Millesimale'!$A$4:$O$13,15,0),0)</f>
        <v/>
      </c>
      <c r="F9" s="20">
        <f>IFERROR(C9/1000*$B$3,0)</f>
        <v/>
      </c>
      <c r="G9" s="20">
        <f>IFERROR(D9/1000*$B$4,0)</f>
        <v/>
      </c>
      <c r="H9" s="20">
        <f>IFERROR(E9/1000*$B$5,0)</f>
        <v/>
      </c>
      <c r="I9" s="21">
        <f>SUM(F9:H9)</f>
        <v/>
      </c>
    </row>
    <row r="10">
      <c r="A10" s="4">
        <f>'Tabella Millesimale'!A6</f>
        <v/>
      </c>
      <c r="B10" s="4">
        <f>IFERROR(VLOOKUP(A10,'Tabella Millesimale'!$A$4:$O$13,2,0),"")</f>
        <v/>
      </c>
      <c r="C10" s="6">
        <f>IFERROR(VLOOKUP(A10,'Tabella Millesimale'!$A$4:$O$13,13,0),0)</f>
        <v/>
      </c>
      <c r="D10" s="6">
        <f>IFERROR(VLOOKUP(A10,'Tabella Millesimale'!$A$4:$O$13,14,0),0)</f>
        <v/>
      </c>
      <c r="E10" s="6">
        <f>IFERROR(VLOOKUP(A10,'Tabella Millesimale'!$A$4:$O$13,15,0),0)</f>
        <v/>
      </c>
      <c r="F10" s="18">
        <f>IFERROR(C10/1000*$B$3,0)</f>
        <v/>
      </c>
      <c r="G10" s="18">
        <f>IFERROR(D10/1000*$B$4,0)</f>
        <v/>
      </c>
      <c r="H10" s="18">
        <f>IFERROR(E10/1000*$B$5,0)</f>
        <v/>
      </c>
      <c r="I10" s="19">
        <f>SUM(F10:H10)</f>
        <v/>
      </c>
    </row>
    <row r="11">
      <c r="A11" s="8">
        <f>'Tabella Millesimale'!A7</f>
        <v/>
      </c>
      <c r="B11" s="8">
        <f>IFERROR(VLOOKUP(A11,'Tabella Millesimale'!$A$4:$O$13,2,0),"")</f>
        <v/>
      </c>
      <c r="C11" s="10">
        <f>IFERROR(VLOOKUP(A11,'Tabella Millesimale'!$A$4:$O$13,13,0),0)</f>
        <v/>
      </c>
      <c r="D11" s="10">
        <f>IFERROR(VLOOKUP(A11,'Tabella Millesimale'!$A$4:$O$13,14,0),0)</f>
        <v/>
      </c>
      <c r="E11" s="10">
        <f>IFERROR(VLOOKUP(A11,'Tabella Millesimale'!$A$4:$O$13,15,0),0)</f>
        <v/>
      </c>
      <c r="F11" s="20">
        <f>IFERROR(C11/1000*$B$3,0)</f>
        <v/>
      </c>
      <c r="G11" s="20">
        <f>IFERROR(D11/1000*$B$4,0)</f>
        <v/>
      </c>
      <c r="H11" s="20">
        <f>IFERROR(E11/1000*$B$5,0)</f>
        <v/>
      </c>
      <c r="I11" s="21">
        <f>SUM(F11:H11)</f>
        <v/>
      </c>
    </row>
    <row r="12">
      <c r="A12" s="4">
        <f>'Tabella Millesimale'!A8</f>
        <v/>
      </c>
      <c r="B12" s="4">
        <f>IFERROR(VLOOKUP(A12,'Tabella Millesimale'!$A$4:$O$13,2,0),"")</f>
        <v/>
      </c>
      <c r="C12" s="6">
        <f>IFERROR(VLOOKUP(A12,'Tabella Millesimale'!$A$4:$O$13,13,0),0)</f>
        <v/>
      </c>
      <c r="D12" s="6">
        <f>IFERROR(VLOOKUP(A12,'Tabella Millesimale'!$A$4:$O$13,14,0),0)</f>
        <v/>
      </c>
      <c r="E12" s="6">
        <f>IFERROR(VLOOKUP(A12,'Tabella Millesimale'!$A$4:$O$13,15,0),0)</f>
        <v/>
      </c>
      <c r="F12" s="18">
        <f>IFERROR(C12/1000*$B$3,0)</f>
        <v/>
      </c>
      <c r="G12" s="18">
        <f>IFERROR(D12/1000*$B$4,0)</f>
        <v/>
      </c>
      <c r="H12" s="18">
        <f>IFERROR(E12/1000*$B$5,0)</f>
        <v/>
      </c>
      <c r="I12" s="19">
        <f>SUM(F12:H12)</f>
        <v/>
      </c>
    </row>
    <row r="13">
      <c r="A13" s="8">
        <f>'Tabella Millesimale'!A9</f>
        <v/>
      </c>
      <c r="B13" s="8">
        <f>IFERROR(VLOOKUP(A13,'Tabella Millesimale'!$A$4:$O$13,2,0),"")</f>
        <v/>
      </c>
      <c r="C13" s="10">
        <f>IFERROR(VLOOKUP(A13,'Tabella Millesimale'!$A$4:$O$13,13,0),0)</f>
        <v/>
      </c>
      <c r="D13" s="10">
        <f>IFERROR(VLOOKUP(A13,'Tabella Millesimale'!$A$4:$O$13,14,0),0)</f>
        <v/>
      </c>
      <c r="E13" s="10">
        <f>IFERROR(VLOOKUP(A13,'Tabella Millesimale'!$A$4:$O$13,15,0),0)</f>
        <v/>
      </c>
      <c r="F13" s="20">
        <f>IFERROR(C13/1000*$B$3,0)</f>
        <v/>
      </c>
      <c r="G13" s="20">
        <f>IFERROR(D13/1000*$B$4,0)</f>
        <v/>
      </c>
      <c r="H13" s="20">
        <f>IFERROR(E13/1000*$B$5,0)</f>
        <v/>
      </c>
      <c r="I13" s="21">
        <f>SUM(F13:H13)</f>
        <v/>
      </c>
    </row>
    <row r="14">
      <c r="A14" s="4">
        <f>'Tabella Millesimale'!A10</f>
        <v/>
      </c>
      <c r="B14" s="4">
        <f>IFERROR(VLOOKUP(A14,'Tabella Millesimale'!$A$4:$O$13,2,0),"")</f>
        <v/>
      </c>
      <c r="C14" s="6">
        <f>IFERROR(VLOOKUP(A14,'Tabella Millesimale'!$A$4:$O$13,13,0),0)</f>
        <v/>
      </c>
      <c r="D14" s="6">
        <f>IFERROR(VLOOKUP(A14,'Tabella Millesimale'!$A$4:$O$13,14,0),0)</f>
        <v/>
      </c>
      <c r="E14" s="6">
        <f>IFERROR(VLOOKUP(A14,'Tabella Millesimale'!$A$4:$O$13,15,0),0)</f>
        <v/>
      </c>
      <c r="F14" s="18">
        <f>IFERROR(C14/1000*$B$3,0)</f>
        <v/>
      </c>
      <c r="G14" s="18">
        <f>IFERROR(D14/1000*$B$4,0)</f>
        <v/>
      </c>
      <c r="H14" s="18">
        <f>IFERROR(E14/1000*$B$5,0)</f>
        <v/>
      </c>
      <c r="I14" s="19">
        <f>SUM(F14:H14)</f>
        <v/>
      </c>
    </row>
    <row r="15">
      <c r="A15" s="8">
        <f>'Tabella Millesimale'!A11</f>
        <v/>
      </c>
      <c r="B15" s="8">
        <f>IFERROR(VLOOKUP(A15,'Tabella Millesimale'!$A$4:$O$13,2,0),"")</f>
        <v/>
      </c>
      <c r="C15" s="10">
        <f>IFERROR(VLOOKUP(A15,'Tabella Millesimale'!$A$4:$O$13,13,0),0)</f>
        <v/>
      </c>
      <c r="D15" s="10">
        <f>IFERROR(VLOOKUP(A15,'Tabella Millesimale'!$A$4:$O$13,14,0),0)</f>
        <v/>
      </c>
      <c r="E15" s="10">
        <f>IFERROR(VLOOKUP(A15,'Tabella Millesimale'!$A$4:$O$13,15,0),0)</f>
        <v/>
      </c>
      <c r="F15" s="20">
        <f>IFERROR(C15/1000*$B$3,0)</f>
        <v/>
      </c>
      <c r="G15" s="20">
        <f>IFERROR(D15/1000*$B$4,0)</f>
        <v/>
      </c>
      <c r="H15" s="20">
        <f>IFERROR(E15/1000*$B$5,0)</f>
        <v/>
      </c>
      <c r="I15" s="21">
        <f>SUM(F15:H15)</f>
        <v/>
      </c>
    </row>
    <row r="16">
      <c r="A16" s="4">
        <f>'Tabella Millesimale'!A12</f>
        <v/>
      </c>
      <c r="B16" s="4">
        <f>IFERROR(VLOOKUP(A16,'Tabella Millesimale'!$A$4:$O$13,2,0),"")</f>
        <v/>
      </c>
      <c r="C16" s="6">
        <f>IFERROR(VLOOKUP(A16,'Tabella Millesimale'!$A$4:$O$13,13,0),0)</f>
        <v/>
      </c>
      <c r="D16" s="6">
        <f>IFERROR(VLOOKUP(A16,'Tabella Millesimale'!$A$4:$O$13,14,0),0)</f>
        <v/>
      </c>
      <c r="E16" s="6">
        <f>IFERROR(VLOOKUP(A16,'Tabella Millesimale'!$A$4:$O$13,15,0),0)</f>
        <v/>
      </c>
      <c r="F16" s="18">
        <f>IFERROR(C16/1000*$B$3,0)</f>
        <v/>
      </c>
      <c r="G16" s="18">
        <f>IFERROR(D16/1000*$B$4,0)</f>
        <v/>
      </c>
      <c r="H16" s="18">
        <f>IFERROR(E16/1000*$B$5,0)</f>
        <v/>
      </c>
      <c r="I16" s="19">
        <f>SUM(F16:H16)</f>
        <v/>
      </c>
    </row>
    <row r="17">
      <c r="A17" s="8">
        <f>'Tabella Millesimale'!A13</f>
        <v/>
      </c>
      <c r="B17" s="8">
        <f>IFERROR(VLOOKUP(A17,'Tabella Millesimale'!$A$4:$O$13,2,0),"")</f>
        <v/>
      </c>
      <c r="C17" s="10">
        <f>IFERROR(VLOOKUP(A17,'Tabella Millesimale'!$A$4:$O$13,13,0),0)</f>
        <v/>
      </c>
      <c r="D17" s="10">
        <f>IFERROR(VLOOKUP(A17,'Tabella Millesimale'!$A$4:$O$13,14,0),0)</f>
        <v/>
      </c>
      <c r="E17" s="10">
        <f>IFERROR(VLOOKUP(A17,'Tabella Millesimale'!$A$4:$O$13,15,0),0)</f>
        <v/>
      </c>
      <c r="F17" s="20">
        <f>IFERROR(C17/1000*$B$3,0)</f>
        <v/>
      </c>
      <c r="G17" s="20">
        <f>IFERROR(D17/1000*$B$4,0)</f>
        <v/>
      </c>
      <c r="H17" s="20">
        <f>IFERROR(E17/1000*$B$5,0)</f>
        <v/>
      </c>
      <c r="I17" s="21">
        <f>SUM(F17:H17)</f>
        <v/>
      </c>
    </row>
    <row r="18">
      <c r="A18" s="28" t="inlineStr">
        <is>
          <t>TOTALE</t>
        </is>
      </c>
      <c r="B18" s="30" t="n"/>
      <c r="C18" s="14">
        <f>SUM(C8:C17)</f>
        <v/>
      </c>
      <c r="D18" s="14">
        <f>SUM(D8:D17)</f>
        <v/>
      </c>
      <c r="E18" s="14">
        <f>SUM(E8:E17)</f>
        <v/>
      </c>
      <c r="F18" s="22">
        <f>SUM(F8:F17)</f>
        <v/>
      </c>
      <c r="G18" s="22">
        <f>SUM(G8:G17)</f>
        <v/>
      </c>
      <c r="H18" s="22">
        <f>SUM(H8:H17)</f>
        <v/>
      </c>
      <c r="I18" s="22">
        <f>SUM(I8:I17)</f>
        <v/>
      </c>
    </row>
    <row r="19"/>
    <row r="20"/>
    <row r="21">
      <c r="A21" s="15" t="inlineStr">
        <is>
          <t>ANALISI RIEPILOGATIVA</t>
        </is>
      </c>
    </row>
    <row r="22">
      <c r="A22" s="23" t="inlineStr">
        <is>
          <t>Unità ad uso Abitazione:</t>
        </is>
      </c>
      <c r="C22" s="23">
        <f>COUNTIF('Tabella Millesimale'!$E$4:$E$13,"Abitazione")</f>
        <v/>
      </c>
    </row>
    <row r="23">
      <c r="A23" s="23" t="inlineStr">
        <is>
          <t>Unità ad uso Negozio/Ufficio/Box:</t>
        </is>
      </c>
      <c r="C23" s="23">
        <f>COUNTIF('Tabella Millesimale'!$E$4:$E$13,"Negozio")+COUNTIF('Tabella Millesimale'!$E$4:$E$13,"Ufficio")+COUNTIF('Tabella Millesimale'!$E$4:$E$13,"Box Auto")</f>
        <v/>
      </c>
    </row>
    <row r="24">
      <c r="A24" s="23" t="inlineStr">
        <is>
          <t>Quota media totale per unità (€):</t>
        </is>
      </c>
      <c r="C24" s="24">
        <f>IFERROR(AVERAGE(I8:I17),0)</f>
        <v/>
      </c>
    </row>
    <row r="25">
      <c r="A25" s="23" t="inlineStr">
        <is>
          <t>Quota massima (€):</t>
        </is>
      </c>
      <c r="C25" s="25">
        <f>IFERROR(MAX(I8:I17),0)</f>
        <v/>
      </c>
    </row>
    <row r="26">
      <c r="A26" s="23" t="inlineStr">
        <is>
          <t>Quota minima (€):</t>
        </is>
      </c>
      <c r="C26" s="24">
        <f>IFERROR(MIN(I8:I17),0)</f>
        <v/>
      </c>
    </row>
  </sheetData>
  <mergeCells count="2">
    <mergeCell ref="A1:I1"/>
    <mergeCell ref="A18:B1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>
      <c r="A1" s="1" t="inlineStr">
        <is>
          <t>ISTRUZIONI PER L'USO DEL FILE</t>
        </is>
      </c>
    </row>
    <row r="2"/>
    <row r="3" ht="60" customHeight="1">
      <c r="A3" s="26" t="inlineStr">
        <is>
          <t>Foglio 'Tabella Millesimale'</t>
        </is>
      </c>
      <c r="B3" s="27" t="inlineStr">
        <is>
          <t>Contiene l'anagrafica delle unità immobiliari del condominio con superficie, coefficienti correttivi (piano/esposizione, riscaldamento, scale/ascensore) e il calcolo automatico dei millesimi di proprietà, riscaldamento e scale. La somma di ciascuna colonna millesimale deve risultare pari a 1.000,00; una cella evidenziata in rosso segnala uno scostamento anomalo.</t>
        </is>
      </c>
    </row>
    <row r="4" ht="60" customHeight="1">
      <c r="A4" s="26" t="inlineStr">
        <is>
          <t>Colonne modificabili</t>
        </is>
      </c>
      <c r="B4" s="27" t="inlineStr">
        <is>
          <t>Superficie (mq) e i tre Coefficienti sono celle di input: modificandoli i millesimi si ricalcolano automaticamente tramite le formule presenti nelle colonne Valore e Millesimi.</t>
        </is>
      </c>
    </row>
    <row r="5" ht="60" customHeight="1">
      <c r="A5" s="26" t="inlineStr">
        <is>
          <t>Destinazione d'uso e Piano</t>
        </is>
      </c>
      <c r="B5" s="27" t="inlineStr">
        <is>
          <t>Le colonne 'Destinazione d'uso' e 'Piano' utilizzano un elenco a discesa (menu a tendina) per garantire coerenza dei dati inseriti.</t>
        </is>
      </c>
    </row>
    <row r="6" ht="60" customHeight="1">
      <c r="A6" s="26" t="inlineStr">
        <is>
          <t>Foglio 'Ripartizione Spese'</t>
        </is>
      </c>
      <c r="B6" s="27" t="inlineStr">
        <is>
          <t>Inserire in B3, B4, B5 gli importi totali di spesa ordinaria, riscaldamento e scale/ascensore deliberati dall'assemblea condominiale (celle gialle di input). Le quote a carico di ciascun condomino vengono calcolate automaticamente in base ai millesimi tramite la funzione VLOOKUP che recupera i dati dal foglio 'Tabella Millesimale'.</t>
        </is>
      </c>
    </row>
    <row r="7" ht="60" customHeight="1">
      <c r="A7" s="26" t="inlineStr">
        <is>
          <t>Grafici</t>
        </is>
      </c>
      <c r="B7" s="27" t="inlineStr">
        <is>
          <t>Il grafico a torta mostra la distribuzione percentuale dei millesimi di proprietà tra le unità; il grafico a barre confronta la quota totale di spesa a carico di ciascun condomino.</t>
        </is>
      </c>
    </row>
    <row r="8" ht="60" customHeight="1">
      <c r="A8" s="26" t="inlineStr">
        <is>
          <t>Analisi riepilogativa</t>
        </is>
      </c>
      <c r="B8" s="27" t="inlineStr">
        <is>
          <t>Nella parte bassa del foglio 'Ripartizione Spese' sono calcolati automaticamente conteggi per destinazione d'uso (funzione COUNTIF) e statistiche di sintesi (media, massimo, minimo) sulle quote totali.</t>
        </is>
      </c>
    </row>
    <row r="9" ht="60" customHeight="1">
      <c r="A9" s="26" t="inlineStr">
        <is>
          <t>Verifica coerenza</t>
        </is>
      </c>
      <c r="B9" s="27" t="inlineStr">
        <is>
          <t>Controllare periodicamente che la somma dei millesimi in fondo alla Tabella Millesimale sia pari a 1.000,00 per ciascuna colonna: eventuali variazioni catastali o ristrutturazioni richiedono l'aggiornamento della tabella millesimale con atto notarile o delibera assembleare.</t>
        </is>
      </c>
    </row>
    <row r="10" ht="60" customHeight="1">
      <c r="A10" s="26" t="inlineStr">
        <is>
          <t>Riferimenti normativi</t>
        </is>
      </c>
      <c r="B10" s="27" t="inlineStr">
        <is>
          <t>Le tabelle millesimali sono disciplinate dagli artt. 68 e ss. delle disposizioni di attuazione del Codice Civile; i criteri di ripartizione delle spese seguono gli artt. 1123-1124 c.c. (spese generali in base ai millesimi di proprietà, spese di scale e ascensore secondo criteri misti, riscaldamento secondo il consumo e/o i millesimi dedicati).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2026-07-18T14:56:45Z</dcterms:created>
  <dcterms:modified xmlns:dcterms="http://purl.org/dc/terms/" xmlns:xsi="http://www.w3.org/2001/XMLSchema-instance" xsi:type="dcterms:W3CDTF">2026-07-18T14:56:45Z</dcterms:modified>
</cp:coreProperties>
</file>