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o_Luoghi" sheetId="1" state="visible" r:id="rId1"/>
    <sheet xmlns:r="http://schemas.openxmlformats.org/officeDocument/2006/relationships" name="Sintesi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sz val="11"/>
    </font>
    <font>
      <name val="Calibri"/>
      <b val="1"/>
      <color rgb="00FFFFFF"/>
      <sz val="14"/>
    </font>
    <font>
      <name val="Calibri"/>
      <i val="1"/>
      <color rgb="00FFFFFF"/>
      <sz val="10"/>
    </font>
    <font>
      <name val="Calibri"/>
      <b val="1"/>
      <color rgb="00C8102E"/>
      <sz val="12"/>
    </font>
    <font>
      <name val="Calibri"/>
      <sz val="10"/>
    </font>
    <font>
      <name val="Calibri"/>
      <b val="1"/>
      <color rgb="001E293B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E2E8F0"/>
      </patternFill>
    </fill>
    <fill>
      <patternFill patternType="solid">
        <fgColor rgb="00CBD5E1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" fontId="0" fillId="4" borderId="1" applyAlignment="1" pivotButton="0" quotePrefix="0" xfId="0">
      <alignment horizontal="center" vertical="center"/>
    </xf>
    <xf numFmtId="49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0" fontId="0" fillId="4" borderId="1" applyAlignment="1" pivotButton="0" quotePrefix="0" xfId="0">
      <alignment horizontal="center" vertical="center"/>
    </xf>
    <xf numFmtId="1" fontId="0" fillId="5" borderId="1" applyAlignment="1" pivotButton="0" quotePrefix="0" xfId="0">
      <alignment horizontal="center" vertical="center"/>
    </xf>
    <xf numFmtId="49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/>
    </xf>
    <xf numFmtId="10" fontId="0" fillId="5" borderId="1" applyAlignment="1" pivotButton="0" quotePrefix="0" xfId="0">
      <alignment horizontal="center" vertical="center"/>
    </xf>
    <xf numFmtId="164" fontId="1" fillId="2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center" vertical="center"/>
    </xf>
    <xf numFmtId="164" fontId="1" fillId="6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left" vertical="center" wrapText="1"/>
    </xf>
    <xf numFmtId="1" fontId="5" fillId="3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164" fontId="5" fillId="3" borderId="1" applyAlignment="1" pivotButton="0" quotePrefix="0" xfId="0">
      <alignment horizontal="right" vertical="center"/>
    </xf>
    <xf numFmtId="10" fontId="5" fillId="3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7" fillId="8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Rilievi per Esito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'Sintesi'!E3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'Sintesi'!$D$4:$D$6</f>
            </numRef>
          </cat>
          <val>
            <numRef>
              <f>'Sintesi'!$E$4:$E$6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Esito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N° Rilievi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Esiti</a:t>
            </a:r>
          </a:p>
        </rich>
      </tx>
    </title>
    <plotArea>
      <pieChart>
        <varyColors val="1"/>
        <ser>
          <idx val="0"/>
          <order val="0"/>
          <tx>
            <strRef>
              <f>'Sintesi'!E3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'Sintesi'!$D$4:$D$6</f>
            </numRef>
          </cat>
          <val>
            <numRef>
              <f>'Sintesi'!$E$4:$E$6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Costo Presunto vs Effettivo (€)</a:t>
            </a:r>
          </a:p>
        </rich>
      </tx>
    </title>
    <plotArea>
      <lineChart>
        <grouping val="standard"/>
        <ser>
          <idx val="0"/>
          <order val="0"/>
          <tx>
            <strRef>
              <f>'Sintesi'!H3</f>
            </strRef>
          </tx>
          <spPr>
            <a:ln xmlns:a="http://schemas.openxmlformats.org/drawingml/2006/main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'Sintesi'!$H$4:$H$13</f>
            </numRef>
          </val>
        </ser>
        <ser>
          <idx val="1"/>
          <order val="1"/>
          <tx>
            <strRef>
              <f>'Sintesi'!I3</f>
            </strRef>
          </tx>
          <spPr>
            <a:ln xmlns:a="http://schemas.openxmlformats.org/drawingml/2006/main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'Sintesi'!$I$4:$I$13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Rilievo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12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27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4" customWidth="1" min="4" max="4"/>
    <col width="22" customWidth="1" min="5" max="5"/>
    <col width="28" customWidth="1" min="6" max="6"/>
    <col width="16" customWidth="1" min="7" max="7"/>
    <col width="8" customWidth="1" min="8" max="8"/>
    <col width="18" customWidth="1" min="9" max="9"/>
    <col width="22" customWidth="1" min="10" max="10"/>
    <col width="22" customWidth="1" min="11" max="11"/>
    <col width="22" customWidth="1" min="12" max="12"/>
    <col width="16" customWidth="1" min="13" max="13"/>
    <col width="12" customWidth="1" min="14" max="14"/>
    <col width="18" customWidth="1" min="15" max="15"/>
    <col width="18" customWidth="1" min="16" max="16"/>
    <col width="16" customWidth="1" min="17" max="17"/>
    <col width="14" customWidth="1" min="18" max="18"/>
    <col width="18" customWidth="1" min="19" max="19"/>
    <col width="28" customWidth="1" min="20" max="20"/>
    <col width="14" customWidth="1" min="21" max="21"/>
  </cols>
  <sheetData>
    <row r="1" ht="28" customHeight="1">
      <c r="A1" s="1" t="inlineStr">
        <is>
          <t>ID Rilievo</t>
        </is>
      </c>
      <c r="B1" s="1" t="inlineStr">
        <is>
          <t>Data Rilievo</t>
        </is>
      </c>
      <c r="C1" s="1" t="inlineStr">
        <is>
          <t>Tipo Verifica</t>
        </is>
      </c>
      <c r="D1" s="1" t="inlineStr">
        <is>
          <t>Contratto</t>
        </is>
      </c>
      <c r="E1" s="1" t="inlineStr">
        <is>
          <t>Immobile</t>
        </is>
      </c>
      <c r="F1" s="1" t="inlineStr">
        <is>
          <t>Indirizzo</t>
        </is>
      </c>
      <c r="G1" s="1" t="inlineStr">
        <is>
          <t>Città</t>
        </is>
      </c>
      <c r="H1" s="1" t="inlineStr">
        <is>
          <t>Piano</t>
        </is>
      </c>
      <c r="I1" s="1" t="inlineStr">
        <is>
          <t>Ambiente</t>
        </is>
      </c>
      <c r="J1" s="1" t="inlineStr">
        <is>
          <t>Elemento Verificato</t>
        </is>
      </c>
      <c r="K1" s="1" t="inlineStr">
        <is>
          <t>Stato Iniziale</t>
        </is>
      </c>
      <c r="L1" s="1" t="inlineStr">
        <is>
          <t>Stato Finale</t>
        </is>
      </c>
      <c r="M1" s="1" t="inlineStr">
        <is>
          <t>Esito</t>
        </is>
      </c>
      <c r="N1" s="1" t="inlineStr">
        <is>
          <t>Priorità</t>
        </is>
      </c>
      <c r="O1" s="1" t="inlineStr">
        <is>
          <t>Costo Presunto €</t>
        </is>
      </c>
      <c r="P1" s="1" t="inlineStr">
        <is>
          <t>Costo Effettivo €</t>
        </is>
      </c>
      <c r="Q1" s="1" t="inlineStr">
        <is>
          <t>Scostamento €</t>
        </is>
      </c>
      <c r="R1" s="1" t="inlineStr">
        <is>
          <t>% Scostamento</t>
        </is>
      </c>
      <c r="S1" s="1" t="inlineStr">
        <is>
          <t>Responsabile</t>
        </is>
      </c>
      <c r="T1" s="1" t="inlineStr">
        <is>
          <t>Note</t>
        </is>
      </c>
      <c r="U1" s="1" t="inlineStr">
        <is>
          <t>Foto Allegata</t>
        </is>
      </c>
    </row>
    <row r="2">
      <c r="A2" s="2" t="n">
        <v>1</v>
      </c>
      <c r="B2" s="3" t="inlineStr">
        <is>
          <t>03/01/2026</t>
        </is>
      </c>
      <c r="C2" s="4" t="inlineStr">
        <is>
          <t>Ingresso</t>
        </is>
      </c>
      <c r="D2" s="4" t="inlineStr">
        <is>
          <t>4+4</t>
        </is>
      </c>
      <c r="E2" s="4" t="inlineStr">
        <is>
          <t>App. Marco Rossi</t>
        </is>
      </c>
      <c r="F2" s="5" t="inlineStr">
        <is>
          <t>Via Roma 12</t>
        </is>
      </c>
      <c r="G2" s="4" t="inlineStr">
        <is>
          <t>Milano</t>
        </is>
      </c>
      <c r="H2" s="4" t="n">
        <v>2</v>
      </c>
      <c r="I2" s="5" t="inlineStr">
        <is>
          <t>Soggiorno</t>
        </is>
      </c>
      <c r="J2" s="5" t="inlineStr">
        <is>
          <t>Pareti/Tinteggiatura</t>
        </is>
      </c>
      <c r="K2" s="5" t="inlineStr">
        <is>
          <t>Buono</t>
        </is>
      </c>
      <c r="L2" s="5" t="inlineStr">
        <is>
          <t>Buono</t>
        </is>
      </c>
      <c r="M2" s="4">
        <f>IF(K2=L2,"OK",IF(K2&lt;&gt;L2,IF(IFERROR(FIND("rotto",LOWER(L2)),0)+IFERROR(FIND("danno",LOWER(L2)),0)+IFERROR(FIND("frantumato",LOWER(L2)),0)+IFERROR(FIND("graffi",LOWER(L2)),0)+IFERROR(FIND("ossidazione",LOWER(L2)),0)&gt;0,"Danno","Da ripristinare"),"OK"))</f>
        <v/>
      </c>
      <c r="N2" s="4" t="inlineStr">
        <is>
          <t>Bassa</t>
        </is>
      </c>
      <c r="O2" s="6" t="n">
        <v>0</v>
      </c>
      <c r="P2" s="6" t="n">
        <v>0</v>
      </c>
      <c r="Q2" s="7">
        <f>P2-O2</f>
        <v/>
      </c>
      <c r="R2" s="8">
        <f>IFERROR(IF(O2=0,0,P2/O2-1),0)</f>
        <v/>
      </c>
      <c r="S2" s="4" t="inlineStr">
        <is>
          <t>Proprietario</t>
        </is>
      </c>
      <c r="T2" s="5" t="inlineStr">
        <is>
          <t>Nessun intervento necessario</t>
        </is>
      </c>
      <c r="U2" s="4" t="inlineStr">
        <is>
          <t>No</t>
        </is>
      </c>
    </row>
    <row r="3">
      <c r="A3" s="9" t="n">
        <v>2</v>
      </c>
      <c r="B3" s="10" t="inlineStr">
        <is>
          <t>03/01/2026</t>
        </is>
      </c>
      <c r="C3" s="11" t="inlineStr">
        <is>
          <t>Ingresso</t>
        </is>
      </c>
      <c r="D3" s="11" t="inlineStr">
        <is>
          <t>4+4</t>
        </is>
      </c>
      <c r="E3" s="11" t="inlineStr">
        <is>
          <t>App. Giulia Bianchi</t>
        </is>
      </c>
      <c r="F3" s="12" t="inlineStr">
        <is>
          <t>Corso Italia 45</t>
        </is>
      </c>
      <c r="G3" s="11" t="inlineStr">
        <is>
          <t>Roma</t>
        </is>
      </c>
      <c r="H3" s="11" t="n">
        <v>3</v>
      </c>
      <c r="I3" s="12" t="inlineStr">
        <is>
          <t>Cucina</t>
        </is>
      </c>
      <c r="J3" s="12" t="inlineStr">
        <is>
          <t>Piano cottura</t>
        </is>
      </c>
      <c r="K3" s="12" t="inlineStr">
        <is>
          <t>Buono</t>
        </is>
      </c>
      <c r="L3" s="12" t="inlineStr">
        <is>
          <t>Graffiato</t>
        </is>
      </c>
      <c r="M3" s="11">
        <f>IF(K3=L3,"OK",IF(K3&lt;&gt;L3,IF(IFERROR(FIND("rotto",LOWER(L3)),0)+IFERROR(FIND("danno",LOWER(L3)),0)+IFERROR(FIND("frantumato",LOWER(L3)),0)+IFERROR(FIND("graffi",LOWER(L3)),0)+IFERROR(FIND("ossidazione",LOWER(L3)),0)&gt;0,"Danno","Da ripristinare"),"OK"))</f>
        <v/>
      </c>
      <c r="N3" s="11" t="inlineStr">
        <is>
          <t>Media</t>
        </is>
      </c>
      <c r="O3" s="6" t="n">
        <v>350</v>
      </c>
      <c r="P3" s="6" t="n">
        <v>320</v>
      </c>
      <c r="Q3" s="13">
        <f>P3-O3</f>
        <v/>
      </c>
      <c r="R3" s="14">
        <f>IFERROR(IF(O3=0,0,P3/O3-1),0)</f>
        <v/>
      </c>
      <c r="S3" s="11" t="inlineStr">
        <is>
          <t>Inquilino</t>
        </is>
      </c>
      <c r="T3" s="12" t="inlineStr">
        <is>
          <t>Bruciature sul piano cottura</t>
        </is>
      </c>
      <c r="U3" s="11" t="inlineStr">
        <is>
          <t>Sì</t>
        </is>
      </c>
    </row>
    <row r="4">
      <c r="A4" s="2" t="n">
        <v>3</v>
      </c>
      <c r="B4" s="3" t="inlineStr">
        <is>
          <t>10/01/2026</t>
        </is>
      </c>
      <c r="C4" s="4" t="inlineStr">
        <is>
          <t>Uscita</t>
        </is>
      </c>
      <c r="D4" s="4" t="inlineStr">
        <is>
          <t>3+2</t>
        </is>
      </c>
      <c r="E4" s="4" t="inlineStr">
        <is>
          <t>App. Luca Ferrari</t>
        </is>
      </c>
      <c r="F4" s="5" t="inlineStr">
        <is>
          <t>Via Garibaldi 8</t>
        </is>
      </c>
      <c r="G4" s="4" t="inlineStr">
        <is>
          <t>Torino</t>
        </is>
      </c>
      <c r="H4" s="4" t="n">
        <v>1</v>
      </c>
      <c r="I4" s="5" t="inlineStr">
        <is>
          <t>Bagno</t>
        </is>
      </c>
      <c r="J4" s="5" t="inlineStr">
        <is>
          <t>Box doccia</t>
        </is>
      </c>
      <c r="K4" s="5" t="inlineStr">
        <is>
          <t>Integro</t>
        </is>
      </c>
      <c r="L4" s="5" t="inlineStr">
        <is>
          <t>Vetro rotto</t>
        </is>
      </c>
      <c r="M4" s="4">
        <f>IF(K4=L4,"OK",IF(K4&lt;&gt;L4,IF(IFERROR(FIND("rotto",LOWER(L4)),0)+IFERROR(FIND("danno",LOWER(L4)),0)+IFERROR(FIND("frantumato",LOWER(L4)),0)+IFERROR(FIND("graffi",LOWER(L4)),0)+IFERROR(FIND("ossidazione",LOWER(L4)),0)&gt;0,"Danno","Da ripristinare"),"OK"))</f>
        <v/>
      </c>
      <c r="N4" s="4" t="inlineStr">
        <is>
          <t>Alta</t>
        </is>
      </c>
      <c r="O4" s="6" t="n">
        <v>800</v>
      </c>
      <c r="P4" s="6" t="n">
        <v>950</v>
      </c>
      <c r="Q4" s="7">
        <f>P4-O4</f>
        <v/>
      </c>
      <c r="R4" s="8">
        <f>IFERROR(IF(O4=0,0,P4/O4-1),0)</f>
        <v/>
      </c>
      <c r="S4" s="4" t="inlineStr">
        <is>
          <t>Inquilino</t>
        </is>
      </c>
      <c r="T4" s="5" t="inlineStr">
        <is>
          <t>Vetro laterale frantumato</t>
        </is>
      </c>
      <c r="U4" s="4" t="inlineStr">
        <is>
          <t>Sì</t>
        </is>
      </c>
    </row>
    <row r="5">
      <c r="A5" s="9" t="n">
        <v>4</v>
      </c>
      <c r="B5" s="10" t="inlineStr">
        <is>
          <t>10/01/2026</t>
        </is>
      </c>
      <c r="C5" s="11" t="inlineStr">
        <is>
          <t>Ingresso</t>
        </is>
      </c>
      <c r="D5" s="11" t="inlineStr">
        <is>
          <t>3+2</t>
        </is>
      </c>
      <c r="E5" s="11" t="inlineStr">
        <is>
          <t>App. Anna Esposito</t>
        </is>
      </c>
      <c r="F5" s="12" t="inlineStr">
        <is>
          <t>Viale Trieste 21</t>
        </is>
      </c>
      <c r="G5" s="11" t="inlineStr">
        <is>
          <t>Bologna</t>
        </is>
      </c>
      <c r="H5" s="11" t="n">
        <v>4</v>
      </c>
      <c r="I5" s="12" t="inlineStr">
        <is>
          <t>Camera da letto</t>
        </is>
      </c>
      <c r="J5" s="12" t="inlineStr">
        <is>
          <t>Serratura porta</t>
        </is>
      </c>
      <c r="K5" s="12" t="inlineStr">
        <is>
          <t>Funzionante</t>
        </is>
      </c>
      <c r="L5" s="12" t="inlineStr">
        <is>
          <t>Funzionante</t>
        </is>
      </c>
      <c r="M5" s="11">
        <f>IF(K5=L5,"OK",IF(K5&lt;&gt;L5,IF(IFERROR(FIND("rotto",LOWER(L5)),0)+IFERROR(FIND("danno",LOWER(L5)),0)+IFERROR(FIND("frantumato",LOWER(L5)),0)+IFERROR(FIND("graffi",LOWER(L5)),0)+IFERROR(FIND("ossidazione",LOWER(L5)),0)&gt;0,"Danno","Da ripristinare"),"OK"))</f>
        <v/>
      </c>
      <c r="N5" s="11" t="inlineStr">
        <is>
          <t>Bassa</t>
        </is>
      </c>
      <c r="O5" s="6" t="n">
        <v>0</v>
      </c>
      <c r="P5" s="6" t="n">
        <v>0</v>
      </c>
      <c r="Q5" s="13">
        <f>P5-O5</f>
        <v/>
      </c>
      <c r="R5" s="14">
        <f>IFERROR(IF(O5=0,0,P5/O5-1),0)</f>
        <v/>
      </c>
      <c r="S5" s="11" t="inlineStr">
        <is>
          <t>Proprietario</t>
        </is>
      </c>
      <c r="T5" s="12" t="inlineStr"/>
      <c r="U5" s="11" t="inlineStr">
        <is>
          <t>No</t>
        </is>
      </c>
    </row>
    <row r="6">
      <c r="A6" s="2" t="n">
        <v>5</v>
      </c>
      <c r="B6" s="3" t="inlineStr">
        <is>
          <t>15/01/2026</t>
        </is>
      </c>
      <c r="C6" s="4" t="inlineStr">
        <is>
          <t>Sopralluogo</t>
        </is>
      </c>
      <c r="D6" s="4" t="inlineStr">
        <is>
          <t>Transitorio</t>
        </is>
      </c>
      <c r="E6" s="4" t="inlineStr">
        <is>
          <t>App. Francesca Romano</t>
        </is>
      </c>
      <c r="F6" s="5" t="inlineStr">
        <is>
          <t>Via Manzoni 15</t>
        </is>
      </c>
      <c r="G6" s="4" t="inlineStr">
        <is>
          <t>Firenze</t>
        </is>
      </c>
      <c r="H6" s="4" t="n">
        <v>2</v>
      </c>
      <c r="I6" s="5" t="inlineStr">
        <is>
          <t>Ingresso</t>
        </is>
      </c>
      <c r="J6" s="5" t="inlineStr">
        <is>
          <t>Citofono</t>
        </is>
      </c>
      <c r="K6" s="5" t="inlineStr">
        <is>
          <t>Funzionante</t>
        </is>
      </c>
      <c r="L6" s="5" t="inlineStr">
        <is>
          <t>Guasto</t>
        </is>
      </c>
      <c r="M6" s="4">
        <f>IF(K6=L6,"OK",IF(K6&lt;&gt;L6,IF(IFERROR(FIND("rotto",LOWER(L6)),0)+IFERROR(FIND("danno",LOWER(L6)),0)+IFERROR(FIND("frantumato",LOWER(L6)),0)+IFERROR(FIND("graffi",LOWER(L6)),0)+IFERROR(FIND("ossidazione",LOWER(L6)),0)&gt;0,"Danno","Da ripristinare"),"OK"))</f>
        <v/>
      </c>
      <c r="N6" s="4" t="inlineStr">
        <is>
          <t>Media</t>
        </is>
      </c>
      <c r="O6" s="6" t="n">
        <v>180</v>
      </c>
      <c r="P6" s="6" t="n">
        <v>200</v>
      </c>
      <c r="Q6" s="7">
        <f>P6-O6</f>
        <v/>
      </c>
      <c r="R6" s="8">
        <f>IFERROR(IF(O6=0,0,P6/O6-1),0)</f>
        <v/>
      </c>
      <c r="S6" s="4" t="inlineStr">
        <is>
          <t>Condominio</t>
        </is>
      </c>
      <c r="T6" s="5" t="inlineStr">
        <is>
          <t>Pulsante rotto, cablaggio usurato</t>
        </is>
      </c>
      <c r="U6" s="4" t="inlineStr">
        <is>
          <t>Sì</t>
        </is>
      </c>
    </row>
    <row r="7">
      <c r="A7" s="9" t="n">
        <v>6</v>
      </c>
      <c r="B7" s="10" t="inlineStr">
        <is>
          <t>20/01/2026</t>
        </is>
      </c>
      <c r="C7" s="11" t="inlineStr">
        <is>
          <t>Uscita</t>
        </is>
      </c>
      <c r="D7" s="11" t="inlineStr">
        <is>
          <t>4+4</t>
        </is>
      </c>
      <c r="E7" s="11" t="inlineStr">
        <is>
          <t>App. Giuseppe Conti</t>
        </is>
      </c>
      <c r="F7" s="12" t="inlineStr">
        <is>
          <t>Piazza Duomo 3</t>
        </is>
      </c>
      <c r="G7" s="11" t="inlineStr">
        <is>
          <t>Napoli</t>
        </is>
      </c>
      <c r="H7" s="11" t="n">
        <v>5</v>
      </c>
      <c r="I7" s="12" t="inlineStr">
        <is>
          <t>Balcone</t>
        </is>
      </c>
      <c r="J7" s="12" t="inlineStr">
        <is>
          <t>Pavimentazione</t>
        </is>
      </c>
      <c r="K7" s="12" t="inlineStr">
        <is>
          <t>Integra</t>
        </is>
      </c>
      <c r="L7" s="12" t="inlineStr">
        <is>
          <t>Integra</t>
        </is>
      </c>
      <c r="M7" s="11">
        <f>IF(K7=L7,"OK",IF(K7&lt;&gt;L7,IF(IFERROR(FIND("rotto",LOWER(L7)),0)+IFERROR(FIND("danno",LOWER(L7)),0)+IFERROR(FIND("frantumato",LOWER(L7)),0)+IFERROR(FIND("graffi",LOWER(L7)),0)+IFERROR(FIND("ossidazione",LOWER(L7)),0)&gt;0,"Danno","Da ripristinare"),"OK"))</f>
        <v/>
      </c>
      <c r="N7" s="11" t="inlineStr">
        <is>
          <t>Bassa</t>
        </is>
      </c>
      <c r="O7" s="6" t="n">
        <v>0</v>
      </c>
      <c r="P7" s="6" t="n">
        <v>0</v>
      </c>
      <c r="Q7" s="13">
        <f>P7-O7</f>
        <v/>
      </c>
      <c r="R7" s="14">
        <f>IFERROR(IF(O7=0,0,P7/O7-1),0)</f>
        <v/>
      </c>
      <c r="S7" s="11" t="inlineStr">
        <is>
          <t>Proprietario</t>
        </is>
      </c>
      <c r="T7" s="12" t="inlineStr">
        <is>
          <t>Lievi segni d'uso normali</t>
        </is>
      </c>
      <c r="U7" s="11" t="inlineStr">
        <is>
          <t>No</t>
        </is>
      </c>
    </row>
    <row r="8">
      <c r="A8" s="2" t="n">
        <v>7</v>
      </c>
      <c r="B8" s="3" t="inlineStr">
        <is>
          <t>25/01/2026</t>
        </is>
      </c>
      <c r="C8" s="4" t="inlineStr">
        <is>
          <t>Uscita</t>
        </is>
      </c>
      <c r="D8" s="4" t="inlineStr">
        <is>
          <t>3+2</t>
        </is>
      </c>
      <c r="E8" s="4" t="inlineStr">
        <is>
          <t>App. Elena Greco</t>
        </is>
      </c>
      <c r="F8" s="5" t="inlineStr">
        <is>
          <t>Via Mazzini 19</t>
        </is>
      </c>
      <c r="G8" s="4" t="inlineStr">
        <is>
          <t>Genova</t>
        </is>
      </c>
      <c r="H8" s="4" t="n">
        <v>3</v>
      </c>
      <c r="I8" s="5" t="inlineStr">
        <is>
          <t>Cucina</t>
        </is>
      </c>
      <c r="J8" s="5" t="inlineStr">
        <is>
          <t>Lavello</t>
        </is>
      </c>
      <c r="K8" s="5" t="inlineStr">
        <is>
          <t>Senza macchie</t>
        </is>
      </c>
      <c r="L8" s="5" t="inlineStr">
        <is>
          <t>Macchie rugine</t>
        </is>
      </c>
      <c r="M8" s="4">
        <f>IF(K8=L8,"OK",IF(K8&lt;&gt;L8,IF(IFERROR(FIND("rotto",LOWER(L8)),0)+IFERROR(FIND("danno",LOWER(L8)),0)+IFERROR(FIND("frantumato",LOWER(L8)),0)+IFERROR(FIND("graffi",LOWER(L8)),0)+IFERROR(FIND("ossidazione",LOWER(L8)),0)&gt;0,"Danno","Da ripristinare"),"OK"))</f>
        <v/>
      </c>
      <c r="N8" s="4" t="inlineStr">
        <is>
          <t>Alta</t>
        </is>
      </c>
      <c r="O8" s="6" t="n">
        <v>1200</v>
      </c>
      <c r="P8" s="6" t="n">
        <v>1150</v>
      </c>
      <c r="Q8" s="7">
        <f>P8-O8</f>
        <v/>
      </c>
      <c r="R8" s="8">
        <f>IFERROR(IF(O8=0,0,P8/O8-1),0)</f>
        <v/>
      </c>
      <c r="S8" s="4" t="inlineStr">
        <is>
          <t>Inquilino</t>
        </is>
      </c>
      <c r="T8" s="5" t="inlineStr">
        <is>
          <t>Ossidazione e macchie profonde</t>
        </is>
      </c>
      <c r="U8" s="4" t="inlineStr">
        <is>
          <t>Sì</t>
        </is>
      </c>
    </row>
    <row r="9">
      <c r="A9" s="9" t="n">
        <v>8</v>
      </c>
      <c r="B9" s="10" t="inlineStr">
        <is>
          <t>01/02/2026</t>
        </is>
      </c>
      <c r="C9" s="11" t="inlineStr">
        <is>
          <t>Sopralluogo</t>
        </is>
      </c>
      <c r="D9" s="11" t="inlineStr">
        <is>
          <t>4+4</t>
        </is>
      </c>
      <c r="E9" s="11" t="inlineStr">
        <is>
          <t>App. Davide Serra</t>
        </is>
      </c>
      <c r="F9" s="12" t="inlineStr">
        <is>
          <t>Corso Garibaldi 60</t>
        </is>
      </c>
      <c r="G9" s="11" t="inlineStr">
        <is>
          <t>Verona</t>
        </is>
      </c>
      <c r="H9" s="11" t="n">
        <v>1</v>
      </c>
      <c r="I9" s="12" t="inlineStr">
        <is>
          <t>Soggiorno</t>
        </is>
      </c>
      <c r="J9" s="12" t="inlineStr">
        <is>
          <t>Infissi</t>
        </is>
      </c>
      <c r="K9" s="12" t="inlineStr">
        <is>
          <t>Efficienti</t>
        </is>
      </c>
      <c r="L9" s="12" t="inlineStr">
        <is>
          <t>Guarniz. rotta</t>
        </is>
      </c>
      <c r="M9" s="11">
        <f>IF(K9=L9,"OK",IF(K9&lt;&gt;L9,IF(IFERROR(FIND("rotto",LOWER(L9)),0)+IFERROR(FIND("danno",LOWER(L9)),0)+IFERROR(FIND("frantumato",LOWER(L9)),0)+IFERROR(FIND("graffi",LOWER(L9)),0)+IFERROR(FIND("ossidazione",LOWER(L9)),0)&gt;0,"Danno","Da ripristinare"),"OK"))</f>
        <v/>
      </c>
      <c r="N9" s="11" t="inlineStr">
        <is>
          <t>Alta</t>
        </is>
      </c>
      <c r="O9" s="6" t="n">
        <v>600</v>
      </c>
      <c r="P9" s="6" t="n">
        <v>580</v>
      </c>
      <c r="Q9" s="13">
        <f>P9-O9</f>
        <v/>
      </c>
      <c r="R9" s="14">
        <f>IFERROR(IF(O9=0,0,P9/O9-1),0)</f>
        <v/>
      </c>
      <c r="S9" s="11" t="inlineStr">
        <is>
          <t>Inquilino</t>
        </is>
      </c>
      <c r="T9" s="12" t="inlineStr">
        <is>
          <t>Infiltrazioni d'acqua</t>
        </is>
      </c>
      <c r="U9" s="11" t="inlineStr">
        <is>
          <t>Sì</t>
        </is>
      </c>
    </row>
    <row r="10">
      <c r="A10" s="2" t="n">
        <v>9</v>
      </c>
      <c r="B10" s="3" t="inlineStr">
        <is>
          <t>05/02/2026</t>
        </is>
      </c>
      <c r="C10" s="4" t="inlineStr">
        <is>
          <t>Ingresso</t>
        </is>
      </c>
      <c r="D10" s="4" t="inlineStr">
        <is>
          <t>3+2</t>
        </is>
      </c>
      <c r="E10" s="4" t="inlineStr">
        <is>
          <t>App. Sara Fontana</t>
        </is>
      </c>
      <c r="F10" s="5" t="inlineStr">
        <is>
          <t>Via Nizza 27</t>
        </is>
      </c>
      <c r="G10" s="4" t="inlineStr">
        <is>
          <t>Torino</t>
        </is>
      </c>
      <c r="H10" s="4" t="n">
        <v>2</v>
      </c>
      <c r="I10" s="5" t="inlineStr">
        <is>
          <t>Bagno</t>
        </is>
      </c>
      <c r="J10" s="5" t="inlineStr">
        <is>
          <t>Sanitari</t>
        </is>
      </c>
      <c r="K10" s="5" t="inlineStr">
        <is>
          <t>Perfetto</t>
        </is>
      </c>
      <c r="L10" s="5" t="inlineStr">
        <is>
          <t>Perfetto</t>
        </is>
      </c>
      <c r="M10" s="4">
        <f>IF(K10=L10,"OK",IF(K10&lt;&gt;L10,IF(IFERROR(FIND("rotto",LOWER(L10)),0)+IFERROR(FIND("danno",LOWER(L10)),0)+IFERROR(FIND("frantumato",LOWER(L10)),0)+IFERROR(FIND("graffi",LOWER(L10)),0)+IFERROR(FIND("ossidazione",LOWER(L10)),0)&gt;0,"Danno","Da ripristinare"),"OK"))</f>
        <v/>
      </c>
      <c r="N10" s="4" t="inlineStr">
        <is>
          <t>Bassa</t>
        </is>
      </c>
      <c r="O10" s="6" t="n">
        <v>0</v>
      </c>
      <c r="P10" s="6" t="n">
        <v>0</v>
      </c>
      <c r="Q10" s="7">
        <f>P10-O10</f>
        <v/>
      </c>
      <c r="R10" s="8">
        <f>IFERROR(IF(O10=0,0,P10/O10-1),0)</f>
        <v/>
      </c>
      <c r="S10" s="4" t="inlineStr">
        <is>
          <t>Proprietario</t>
        </is>
      </c>
      <c r="T10" s="5" t="inlineStr"/>
      <c r="U10" s="4" t="inlineStr">
        <is>
          <t>No</t>
        </is>
      </c>
    </row>
    <row r="11">
      <c r="A11" s="9" t="n">
        <v>10</v>
      </c>
      <c r="B11" s="10" t="inlineStr">
        <is>
          <t>10/02/2026</t>
        </is>
      </c>
      <c r="C11" s="11" t="inlineStr">
        <is>
          <t>Uscita</t>
        </is>
      </c>
      <c r="D11" s="11" t="inlineStr">
        <is>
          <t>4+4</t>
        </is>
      </c>
      <c r="E11" s="11" t="inlineStr">
        <is>
          <t>App. Alessandro De Luca</t>
        </is>
      </c>
      <c r="F11" s="12" t="inlineStr">
        <is>
          <t>Via Appia 101</t>
        </is>
      </c>
      <c r="G11" s="11" t="inlineStr">
        <is>
          <t>Roma</t>
        </is>
      </c>
      <c r="H11" s="11" t="n">
        <v>6</v>
      </c>
      <c r="I11" s="12" t="inlineStr">
        <is>
          <t>Camera</t>
        </is>
      </c>
      <c r="J11" s="12" t="inlineStr">
        <is>
          <t>Parquet</t>
        </is>
      </c>
      <c r="K11" s="12" t="inlineStr">
        <is>
          <t>Levigato</t>
        </is>
      </c>
      <c r="L11" s="12" t="inlineStr">
        <is>
          <t>Rigato/Graffi</t>
        </is>
      </c>
      <c r="M11" s="11">
        <f>IF(K11=L11,"OK",IF(K11&lt;&gt;L11,IF(IFERROR(FIND("rotto",LOWER(L11)),0)+IFERROR(FIND("danno",LOWER(L11)),0)+IFERROR(FIND("frantumato",LOWER(L11)),0)+IFERROR(FIND("graffi",LOWER(L11)),0)+IFERROR(FIND("ossidazione",LOWER(L11)),0)&gt;0,"Danno","Da ripristinare"),"OK"))</f>
        <v/>
      </c>
      <c r="N11" s="11" t="inlineStr">
        <is>
          <t>Alta</t>
        </is>
      </c>
      <c r="O11" s="6" t="n">
        <v>900</v>
      </c>
      <c r="P11" s="6" t="n">
        <v>1050</v>
      </c>
      <c r="Q11" s="13">
        <f>P11-O11</f>
        <v/>
      </c>
      <c r="R11" s="14">
        <f>IFERROR(IF(O11=0,0,P11/O11-1),0)</f>
        <v/>
      </c>
      <c r="S11" s="11" t="inlineStr">
        <is>
          <t>Inquilino</t>
        </is>
      </c>
      <c r="T11" s="12" t="inlineStr">
        <is>
          <t>Graffi profondi su 3 m²</t>
        </is>
      </c>
      <c r="U11" s="11" t="inlineStr">
        <is>
          <t>Sì</t>
        </is>
      </c>
    </row>
    <row r="12" ht="4" customHeight="1"/>
    <row r="13">
      <c r="N13" s="1" t="inlineStr">
        <is>
          <t>TOTALI</t>
        </is>
      </c>
      <c r="O13" s="15">
        <f>SUM(O2:O11)</f>
        <v/>
      </c>
      <c r="P13" s="15">
        <f>SUM(P2:P11)</f>
        <v/>
      </c>
      <c r="Q13" s="15">
        <f>P13-O13</f>
        <v/>
      </c>
    </row>
    <row r="14">
      <c r="N14" s="16" t="inlineStr">
        <is>
          <t>MEDIA COSTO</t>
        </is>
      </c>
      <c r="P14" s="17">
        <f>IFERROR(AVERAGE(P2:P11),0)</f>
        <v/>
      </c>
    </row>
    <row r="15">
      <c r="N15" s="16" t="inlineStr">
        <is>
          <t>N° DANNI</t>
        </is>
      </c>
      <c r="O15" s="16">
        <f>COUNTIF(M2:M11,"Danno")</f>
        <v/>
      </c>
    </row>
  </sheetData>
  <conditionalFormatting sqref="M2:M11">
    <cfRule type="expression" priority="1" dxfId="0" stopIfTrue="1">
      <formula>M2="Danno"</formula>
    </cfRule>
    <cfRule type="expression" priority="2" dxfId="1" stopIfTrue="1">
      <formula>M2="Da ripristinare"</formula>
    </cfRule>
  </conditionalFormatting>
  <conditionalFormatting sqref="O2:O11">
    <cfRule type="expression" priority="3" dxfId="0" stopIfTrue="1">
      <formula>O2&gt;500</formula>
    </cfRule>
  </conditionalFormatting>
  <conditionalFormatting sqref="P2:P11">
    <cfRule type="expression" priority="4" dxfId="0" stopIfTrue="1">
      <formula>P2&gt;500</formula>
    </cfRule>
  </conditionalFormatting>
  <conditionalFormatting sqref="Q2:Q11">
    <cfRule type="expression" priority="5" dxfId="0" stopIfTrue="1">
      <formula>Q2&gt;0</formula>
    </cfRule>
    <cfRule type="expression" priority="6" dxfId="2" stopIfTrue="1">
      <formula>Q2&lt;0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4" customWidth="1" min="3" max="3"/>
    <col width="20" customWidth="1" min="4" max="4"/>
    <col width="14" customWidth="1" min="5" max="5"/>
    <col width="14" customWidth="1" min="7" max="7"/>
    <col width="16" customWidth="1" min="8" max="8"/>
    <col width="16" customWidth="1" min="9" max="9"/>
  </cols>
  <sheetData>
    <row r="1" ht="36" customHeight="1">
      <c r="A1" s="18" t="inlineStr">
        <is>
          <t>STATO DEI LUOGHI — DASHBOARD RIEPILOGATIVA</t>
        </is>
      </c>
      <c r="B1" s="31" t="n"/>
      <c r="C1" s="31" t="n"/>
      <c r="D1" s="31" t="n"/>
      <c r="E1" s="31" t="n"/>
      <c r="F1" s="31" t="n"/>
      <c r="G1" s="31" t="n"/>
      <c r="H1" s="32" t="n"/>
    </row>
    <row r="2" ht="20" customHeight="1">
      <c r="A2" s="19" t="inlineStr">
        <is>
          <t>Immobile oggetto di verifica — Aggiornamento automatico dai dati del foglio Stato_Luoghi</t>
        </is>
      </c>
      <c r="B2" s="31" t="n"/>
      <c r="C2" s="31" t="n"/>
      <c r="D2" s="31" t="n"/>
      <c r="E2" s="31" t="n"/>
      <c r="F2" s="31" t="n"/>
      <c r="G2" s="31" t="n"/>
      <c r="H2" s="32" t="n"/>
    </row>
    <row r="3">
      <c r="D3" s="1" t="inlineStr">
        <is>
          <t>Esito</t>
        </is>
      </c>
      <c r="E3" s="1" t="inlineStr">
        <is>
          <t>N° Rilievi</t>
        </is>
      </c>
      <c r="G3" s="1" t="inlineStr">
        <is>
          <t>Data</t>
        </is>
      </c>
      <c r="H3" s="1" t="inlineStr">
        <is>
          <t>C. Presunto €</t>
        </is>
      </c>
      <c r="I3" s="1" t="inlineStr">
        <is>
          <t>C. Effettivo €</t>
        </is>
      </c>
    </row>
    <row r="4">
      <c r="A4" s="20" t="inlineStr">
        <is>
          <t>Totale Rilievi</t>
        </is>
      </c>
      <c r="B4" s="21">
        <f>COUNTA(Stato_Luoghi!A2:A11)</f>
        <v/>
      </c>
      <c r="D4" s="5" t="inlineStr">
        <is>
          <t>OK</t>
        </is>
      </c>
      <c r="E4" s="2">
        <f>COUNTIF(Stato_Luoghi!M2:M11,"OK")</f>
        <v/>
      </c>
      <c r="G4" s="4" t="inlineStr">
        <is>
          <t>03/01/2026</t>
        </is>
      </c>
      <c r="H4" s="22" t="n">
        <v>0</v>
      </c>
      <c r="I4" s="22" t="n">
        <v>0</v>
      </c>
    </row>
    <row r="5">
      <c r="A5" s="20" t="inlineStr">
        <is>
          <t>Rilievi OK</t>
        </is>
      </c>
      <c r="B5" s="21">
        <f>COUNTIF(Stato_Luoghi!M2:M11,"OK")</f>
        <v/>
      </c>
      <c r="D5" s="5" t="inlineStr">
        <is>
          <t>Da ripristinare</t>
        </is>
      </c>
      <c r="E5" s="2">
        <f>COUNTIF(Stato_Luoghi!M2:M11,"Da ripristinare")</f>
        <v/>
      </c>
      <c r="G5" s="11" t="inlineStr">
        <is>
          <t>03/01/2026</t>
        </is>
      </c>
      <c r="H5" s="23" t="n">
        <v>350</v>
      </c>
      <c r="I5" s="23" t="n">
        <v>320</v>
      </c>
    </row>
    <row r="6">
      <c r="A6" s="20" t="inlineStr">
        <is>
          <t>Da Ripristinare</t>
        </is>
      </c>
      <c r="B6" s="21">
        <f>COUNTIF(Stato_Luoghi!M2:M11,"Da ripristinare")</f>
        <v/>
      </c>
      <c r="D6" s="5" t="inlineStr">
        <is>
          <t>Danno</t>
        </is>
      </c>
      <c r="E6" s="2">
        <f>COUNTIF(Stato_Luoghi!M2:M11,"Danno")</f>
        <v/>
      </c>
      <c r="G6" s="4" t="inlineStr">
        <is>
          <t>10/01/2026</t>
        </is>
      </c>
      <c r="H6" s="22" t="n">
        <v>800</v>
      </c>
      <c r="I6" s="22" t="n">
        <v>950</v>
      </c>
    </row>
    <row r="7">
      <c r="A7" s="20" t="inlineStr">
        <is>
          <t>Rilievi con Danno</t>
        </is>
      </c>
      <c r="B7" s="21">
        <f>COUNTIF(Stato_Luoghi!M2:M11,"Danno")</f>
        <v/>
      </c>
      <c r="G7" s="11" t="inlineStr">
        <is>
          <t>10/01/2026</t>
        </is>
      </c>
      <c r="H7" s="23" t="n">
        <v>0</v>
      </c>
      <c r="I7" s="23" t="n">
        <v>0</v>
      </c>
    </row>
    <row r="8">
      <c r="A8" s="20" t="inlineStr">
        <is>
          <t>Costo Presunto Totale</t>
        </is>
      </c>
      <c r="B8" s="24">
        <f>SUM(Stato_Luoghi!O2:O11)</f>
        <v/>
      </c>
      <c r="G8" s="4" t="inlineStr">
        <is>
          <t>15/01/2026</t>
        </is>
      </c>
      <c r="H8" s="22" t="n">
        <v>180</v>
      </c>
      <c r="I8" s="22" t="n">
        <v>200</v>
      </c>
    </row>
    <row r="9">
      <c r="A9" s="20" t="inlineStr">
        <is>
          <t>Costo Effettivo Totale</t>
        </is>
      </c>
      <c r="B9" s="24">
        <f>SUM(Stato_Luoghi!P2:P11)</f>
        <v/>
      </c>
      <c r="G9" s="11" t="inlineStr">
        <is>
          <t>20/01/2026</t>
        </is>
      </c>
      <c r="H9" s="23" t="n">
        <v>0</v>
      </c>
      <c r="I9" s="23" t="n">
        <v>0</v>
      </c>
    </row>
    <row r="10">
      <c r="A10" s="20" t="inlineStr">
        <is>
          <t>Differenza (Eff. - Pres.)</t>
        </is>
      </c>
      <c r="B10" s="24">
        <f>B9-B8</f>
        <v/>
      </c>
      <c r="G10" s="4" t="inlineStr">
        <is>
          <t>25/01/2026</t>
        </is>
      </c>
      <c r="H10" s="22" t="n">
        <v>1200</v>
      </c>
      <c r="I10" s="22" t="n">
        <v>1150</v>
      </c>
    </row>
    <row r="11">
      <c r="A11" s="20" t="inlineStr">
        <is>
          <t>% Rilievi Critici</t>
        </is>
      </c>
      <c r="B11" s="25">
        <f>IFERROR((B7+B6)/B4,0)</f>
        <v/>
      </c>
      <c r="G11" s="11" t="inlineStr">
        <is>
          <t>01/02/2026</t>
        </is>
      </c>
      <c r="H11" s="23" t="n">
        <v>600</v>
      </c>
      <c r="I11" s="23" t="n">
        <v>580</v>
      </c>
    </row>
    <row r="12">
      <c r="G12" s="4" t="inlineStr">
        <is>
          <t>05/02/2026</t>
        </is>
      </c>
      <c r="H12" s="22" t="n">
        <v>0</v>
      </c>
      <c r="I12" s="22" t="n">
        <v>0</v>
      </c>
    </row>
    <row r="13">
      <c r="G13" s="11" t="inlineStr">
        <is>
          <t>10/02/2026</t>
        </is>
      </c>
      <c r="H13" s="23" t="n">
        <v>900</v>
      </c>
      <c r="I13" s="23" t="n">
        <v>1050</v>
      </c>
    </row>
  </sheetData>
  <mergeCells count="2">
    <mergeCell ref="A1:H1"/>
    <mergeCell ref="A2:H2"/>
  </mergeCells>
  <conditionalFormatting sqref="B10">
    <cfRule type="expression" priority="1" dxfId="0" stopIfTrue="1">
      <formula>B10&gt;0</formula>
    </cfRule>
    <cfRule type="expression" priority="2" dxfId="2" stopIfTrue="1">
      <formula>B10&lt;0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18" customWidth="1" min="1" max="1"/>
    <col width="90" customWidth="1" min="2" max="2"/>
  </cols>
  <sheetData>
    <row r="1" ht="36" customHeight="1">
      <c r="A1" s="18" t="inlineStr">
        <is>
          <t>ISTRUZIONI — VERBALE STATO DEI LUOGHI</t>
        </is>
      </c>
      <c r="B1" s="32" t="n"/>
    </row>
    <row r="2" ht="22" customHeight="1">
      <c r="A2" s="26" t="inlineStr">
        <is>
          <t>SEZIONE</t>
        </is>
      </c>
      <c r="B2" s="27" t="inlineStr">
        <is>
          <t>DESCRIZIONE</t>
        </is>
      </c>
    </row>
    <row r="3" ht="22" customHeight="1">
      <c r="A3" s="12" t="inlineStr"/>
      <c r="B3" s="28" t="inlineStr"/>
    </row>
    <row r="4" ht="42" customHeight="1">
      <c r="A4" s="29" t="inlineStr">
        <is>
          <t>SCOPO DEL FOGLIO</t>
        </is>
      </c>
      <c r="B4" s="30" t="inlineStr">
        <is>
          <t>Il verbale 'Stato dei Luoghi' documenta le condizioni dell'immobile al momento della consegna (ingresso) e della riconsegna (uscita). È uno strumento legale fondamentale per tutelare sia il locatore sia il conduttore in caso di contestazioni.</t>
        </is>
      </c>
    </row>
    <row r="5" ht="22" customHeight="1">
      <c r="A5" s="12" t="inlineStr"/>
      <c r="B5" s="28" t="inlineStr"/>
    </row>
    <row r="6" ht="42" customHeight="1">
      <c r="A6" s="29" t="inlineStr">
        <is>
          <t>FOGLIO: Stato_Luoghi</t>
        </is>
      </c>
      <c r="B6" s="30" t="inlineStr">
        <is>
          <t>Contiene il registro dettagliato di ogni ambiente e elemento verificato. Compilare una riga per ogni elemento ispezionato. Le colonne 'Costo Presunto €' e 'Costo Effettivo €' (sfondo giallo) sono celle di input editabili.</t>
        </is>
      </c>
    </row>
    <row r="7" ht="22" customHeight="1">
      <c r="A7" s="12" t="inlineStr"/>
      <c r="B7" s="28" t="inlineStr"/>
    </row>
    <row r="8" ht="42" customHeight="1">
      <c r="A8" s="29" t="inlineStr">
        <is>
          <t>COLONNA: Tipo Verifica</t>
        </is>
      </c>
      <c r="B8" s="30" t="inlineStr">
        <is>
          <t>Selezionare tra: 'Ingresso' (consegna chiavi al conduttore), 'Uscita' (riconsegna chiavi al locatore), 'Sopralluogo' (ispezione periodica durante la locazione).</t>
        </is>
      </c>
    </row>
    <row r="9" ht="22" customHeight="1">
      <c r="A9" s="12" t="inlineStr"/>
      <c r="B9" s="28" t="inlineStr"/>
    </row>
    <row r="10" ht="42" customHeight="1">
      <c r="A10" s="29" t="inlineStr">
        <is>
          <t>COLONNA: Stato Iniziale</t>
        </is>
      </c>
      <c r="B10" s="30" t="inlineStr">
        <is>
          <t>Descrivere in modo preciso e oggettivo le condizioni dell'elemento al momento della consegna. Evitare termini generici. Esempio: 'Intonaco integro, nessuna macchia' anziché 'Buono stato'.</t>
        </is>
      </c>
    </row>
    <row r="11" ht="22" customHeight="1">
      <c r="A11" s="12" t="inlineStr"/>
      <c r="B11" s="28" t="inlineStr"/>
    </row>
    <row r="12" ht="42" customHeight="1">
      <c r="A12" s="29" t="inlineStr">
        <is>
          <t>COLONNA: Stato Finale</t>
        </is>
      </c>
      <c r="B12" s="30" t="inlineStr">
        <is>
          <t>Descrivere le condizioni dell'elemento alla riconsegna. Confrontare sempre con lo stato iniziale per valutare l'usura normale versus i danni imputabili al conduttore.</t>
        </is>
      </c>
    </row>
    <row r="13" ht="22" customHeight="1">
      <c r="A13" s="12" t="inlineStr"/>
      <c r="B13" s="28" t="inlineStr"/>
    </row>
    <row r="14" ht="42" customHeight="1">
      <c r="A14" s="29" t="inlineStr">
        <is>
          <t>COLONNA: Esito</t>
        </is>
      </c>
      <c r="B14" s="30" t="inlineStr">
        <is>
          <t>Calcolato automaticamente dalla formula: OK = stato iniziale uguale al finale; Da ripristinare = deterioramento non grave; Danno = rottura, distruzione o grave deterioramento.</t>
        </is>
      </c>
    </row>
    <row r="15" ht="22" customHeight="1">
      <c r="A15" s="12" t="inlineStr"/>
      <c r="B15" s="28" t="inlineStr"/>
    </row>
    <row r="16" ht="42" customHeight="1">
      <c r="A16" s="29" t="inlineStr">
        <is>
          <t>COLONNA: Priorità</t>
        </is>
      </c>
      <c r="B16" s="30" t="inlineStr">
        <is>
          <t>Bassa = intervento rinviabile; Media = intervento entro 30 giorni; Alta = intervento urgente (sicurezza, infiltrazioni, impianti).</t>
        </is>
      </c>
    </row>
    <row r="17" ht="22" customHeight="1">
      <c r="A17" s="12" t="inlineStr"/>
      <c r="B17" s="28" t="inlineStr"/>
    </row>
    <row r="18" ht="42" customHeight="1">
      <c r="A18" s="29" t="inlineStr">
        <is>
          <t>COLONNA: Responsabile</t>
        </is>
      </c>
      <c r="B18" s="30" t="inlineStr">
        <is>
          <t>Proprietario = usura fisiologica a carico del locatore; Inquilino = danno causato dal conduttore, deducibile dal deposito cauzionale; Condominio = parti comuni, da segnalare all'amministratore.</t>
        </is>
      </c>
    </row>
    <row r="19" ht="22" customHeight="1">
      <c r="A19" s="12" t="inlineStr"/>
      <c r="B19" s="28" t="inlineStr"/>
    </row>
    <row r="20" ht="42" customHeight="1">
      <c r="A20" s="29" t="inlineStr">
        <is>
          <t>FOTO ALLEGATA</t>
        </is>
      </c>
      <c r="B20" s="30" t="inlineStr">
        <is>
          <t>Si consiglia di allegare fotografie per ogni elemento con esito 'Danno' o 'Da ripristinare'. Le foto costituiscono prova in caso di controversia legale. Indicare 'Sì' nella colonna apposita e conservare i file con riferimento all'ID Rilievo.</t>
        </is>
      </c>
    </row>
    <row r="21" ht="22" customHeight="1">
      <c r="A21" s="12" t="inlineStr"/>
      <c r="B21" s="28" t="inlineStr"/>
    </row>
    <row r="22" ht="42" customHeight="1">
      <c r="A22" s="29" t="inlineStr">
        <is>
          <t>DEPOSITO CAUZIONALE</t>
        </is>
      </c>
      <c r="B22" s="30" t="inlineStr">
        <is>
          <t>Il deposito cauzionale (max 3 mensilità ai sensi dell'art. 11 L. 392/1978) può essere trattenuto dal locatore solo per danni documentati e superiori alla normale usura. Il verbale è la prova documentale necessaria per qualsiasi trattenuta.</t>
        </is>
      </c>
    </row>
    <row r="23" ht="22" customHeight="1">
      <c r="A23" s="12" t="inlineStr"/>
      <c r="B23" s="28" t="inlineStr"/>
    </row>
    <row r="24" ht="42" customHeight="1">
      <c r="A24" s="29" t="inlineStr">
        <is>
          <t>CONSEGNA CHIAVI</t>
        </is>
      </c>
      <c r="B24" s="30" t="inlineStr">
        <is>
          <t>Al momento della consegna chiavi, far firmare il verbale a entrambe le parti (locatore e conduttore). In caso di rifiuto di firma da parte del conduttore, inviare il verbale con raccomandata A/R entro 5 giorni dalla riconsegna.</t>
        </is>
      </c>
    </row>
    <row r="25" ht="22" customHeight="1">
      <c r="A25" s="12" t="inlineStr"/>
      <c r="B25" s="28" t="inlineStr"/>
    </row>
    <row r="26" ht="42" customHeight="1">
      <c r="A26" s="29" t="inlineStr">
        <is>
          <t>CONTESTAZIONE DANNI</t>
        </is>
      </c>
      <c r="B26" s="30" t="inlineStr">
        <is>
          <t>La contestazione dei danni deve avvenire entro 30 giorni dalla riconsegna dell'immobile (raccomandazione giurisprudenziale). Allegare preventivi/fatture dei lavori di ripristino come prova del costo effettivo.</t>
        </is>
      </c>
    </row>
    <row r="27" ht="22" customHeight="1">
      <c r="A27" s="12" t="inlineStr"/>
      <c r="B27" s="28" t="inlineStr"/>
    </row>
    <row r="28" ht="42" customHeight="1">
      <c r="A28" s="29" t="inlineStr">
        <is>
          <t>FOGLIO: Sintesi</t>
        </is>
      </c>
      <c r="B28" s="30" t="inlineStr">
        <is>
          <t>Dashboard automatica che riepiloga i KPI principali: numero rilievi per esito, costi totali e differenza tra costo presunto ed effettivo. I grafici si aggiornano automaticamente al variare dei dati nel foglio Stato_Luoghi.</t>
        </is>
      </c>
    </row>
    <row r="29" ht="22" customHeight="1">
      <c r="A29" s="12" t="inlineStr"/>
      <c r="B29" s="28" t="inlineStr"/>
    </row>
    <row r="30" ht="42" customHeight="1">
      <c r="A30" s="29" t="inlineStr">
        <is>
          <t>NORMATIVA DI RIFERIMENTO</t>
        </is>
      </c>
      <c r="B30" s="30" t="inlineStr">
        <is>
          <t>L. 431/1998 (locazioni abitative), L. 392/1978 (equo canone e deposito), art. 1575 c.c. (obblighi del locatore), art. 1587 c.c. (obblighi del conduttore), art. 1590 c.c. (restituzione della cosa locata).</t>
        </is>
      </c>
    </row>
    <row r="31" ht="22" customHeight="1">
      <c r="A31" s="12" t="inlineStr"/>
      <c r="B31" s="28" t="inlineStr"/>
    </row>
    <row r="32" ht="42" customHeight="1">
      <c r="A32" s="29" t="inlineStr">
        <is>
          <t>AGGIORNAMENTO</t>
        </is>
      </c>
      <c r="B32" s="30" t="inlineStr">
        <is>
          <t>Aggiornare il verbale dopo ogni sopralluogo o intervento di manutenzione. Conservare copia cartacea firmata da entrambe le parti unitamente al contratto di locazione registrato.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2026-06-22T03:54:56Z</dcterms:created>
  <dcterms:modified xmlns:dcterms="http://purl.org/dc/terms/" xmlns:xsi="http://www.w3.org/2001/XMLSchema-instance" xsi:type="dcterms:W3CDTF">2026-06-22T03:54:56Z</dcterms:modified>
</cp:coreProperties>
</file>