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rosità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>
    <definedName name="_xlnm._FilterDatabase" localSheetId="0" hidden="1">'Morosità'!$A$2:$S$12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.##0,00 &quot;€&quot;"/>
    <numFmt numFmtId="166" formatCode="#.##0"/>
    <numFmt numFmtId="167" formatCode="#.##0,0"/>
  </numFmts>
  <fonts count="1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color rgb="001E293B"/>
      <sz val="10"/>
    </font>
    <font>
      <b val="1"/>
      <color rgb="001E293B"/>
      <sz val="10"/>
    </font>
    <font>
      <b val="1"/>
      <color rgb="00FFFFFF"/>
      <sz val="10"/>
    </font>
    <font>
      <b val="1"/>
      <color rgb="00FFFFFF"/>
      <sz val="9"/>
    </font>
    <font>
      <b val="1"/>
      <color rgb="00FFFBEB"/>
      <sz val="10"/>
    </font>
    <font>
      <i val="1"/>
      <color rgb="000F766E"/>
      <sz val="10"/>
    </font>
    <font>
      <b val="1"/>
      <color rgb="000F766E"/>
      <sz val="12"/>
    </font>
    <font>
      <b val="1"/>
      <color rgb="00DC2626"/>
      <sz val="12"/>
    </font>
    <font>
      <b val="1"/>
      <color rgb="001E293B"/>
      <sz val="12"/>
    </font>
    <font>
      <b val="1"/>
      <color rgb="00CA8A04"/>
      <sz val="12"/>
    </font>
    <font>
      <b val="1"/>
      <color rgb="000F766E"/>
      <sz val="11"/>
    </font>
    <font>
      <color rgb="00374151"/>
      <sz val="10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374151"/>
      </patternFill>
    </fill>
    <fill>
      <patternFill patternType="solid">
        <fgColor rgb="00134E4A"/>
      </patternFill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165" fontId="5" fillId="2" borderId="1" applyAlignment="1" pivotButton="0" quotePrefix="0" xfId="0">
      <alignment horizontal="right" vertical="center"/>
    </xf>
    <xf numFmtId="166" fontId="5" fillId="2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5" fontId="5" fillId="6" borderId="1" applyAlignment="1" pivotButton="0" quotePrefix="0" xfId="0">
      <alignment horizontal="right" vertical="center"/>
    </xf>
    <xf numFmtId="167" fontId="5" fillId="6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left" vertical="center" wrapText="1"/>
    </xf>
    <xf numFmtId="0" fontId="4" fillId="8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65" fontId="9" fillId="4" borderId="1" applyAlignment="1" pivotButton="0" quotePrefix="0" xfId="0">
      <alignment horizontal="center" vertical="center" wrapText="1"/>
    </xf>
    <xf numFmtId="165" fontId="10" fillId="4" borderId="1" applyAlignment="1" pivotButton="0" quotePrefix="0" xfId="0">
      <alignment horizontal="center" vertical="center" wrapText="1"/>
    </xf>
    <xf numFmtId="165" fontId="11" fillId="4" borderId="1" applyAlignment="1" pivotButton="0" quotePrefix="0" xfId="0">
      <alignment horizontal="center" vertical="center" wrapText="1"/>
    </xf>
    <xf numFmtId="166" fontId="11" fillId="4" borderId="1" applyAlignment="1" pivotButton="0" quotePrefix="0" xfId="0">
      <alignment horizontal="center" vertical="center" wrapText="1"/>
    </xf>
    <xf numFmtId="166" fontId="10" fillId="4" borderId="1" applyAlignment="1" pivotButton="0" quotePrefix="0" xfId="0">
      <alignment horizontal="center" vertical="center" wrapText="1"/>
    </xf>
    <xf numFmtId="167" fontId="12" fillId="4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166" fontId="13" fillId="4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0" fillId="3" borderId="0" pivotButton="0" quotePrefix="0" xfId="0"/>
    <xf numFmtId="0" fontId="2" fillId="10" borderId="1" applyAlignment="1" pivotButton="0" quotePrefix="0" xfId="0">
      <alignment horizontal="left" vertical="center" wrapText="1"/>
    </xf>
    <xf numFmtId="0" fontId="14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5" fillId="2" borderId="1" applyAlignment="1" pivotButton="0" quotePrefix="0" xfId="0">
      <alignment horizontal="right" vertical="center"/>
    </xf>
    <xf numFmtId="166" fontId="5" fillId="2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167" fontId="5" fillId="6" borderId="1" applyAlignment="1" pivotButton="0" quotePrefix="0" xfId="0">
      <alignment horizontal="right" vertical="center"/>
    </xf>
    <xf numFmtId="165" fontId="9" fillId="4" borderId="1" applyAlignment="1" pivotButton="0" quotePrefix="0" xfId="0">
      <alignment horizontal="center" vertical="center" wrapText="1"/>
    </xf>
    <xf numFmtId="165" fontId="10" fillId="4" borderId="1" applyAlignment="1" pivotButton="0" quotePrefix="0" xfId="0">
      <alignment horizontal="center" vertical="center" wrapText="1"/>
    </xf>
    <xf numFmtId="165" fontId="11" fillId="4" borderId="1" applyAlignment="1" pivotButton="0" quotePrefix="0" xfId="0">
      <alignment horizontal="center" vertical="center" wrapText="1"/>
    </xf>
    <xf numFmtId="166" fontId="11" fillId="4" borderId="1" applyAlignment="1" pivotButton="0" quotePrefix="0" xfId="0">
      <alignment horizontal="center" vertical="center" wrapText="1"/>
    </xf>
    <xf numFmtId="166" fontId="10" fillId="4" borderId="1" applyAlignment="1" pivotButton="0" quotePrefix="0" xfId="0">
      <alignment horizontal="center" vertical="center" wrapText="1"/>
    </xf>
    <xf numFmtId="167" fontId="12" fillId="4" borderId="1" applyAlignment="1" pivotButton="0" quotePrefix="0" xfId="0">
      <alignment horizontal="center" vertical="center" wrapText="1"/>
    </xf>
    <xf numFmtId="166" fontId="1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CA8A04"/>
      </font>
      <fill>
        <patternFill patternType="solid">
          <fgColor rgb="00FEF9C3"/>
        </patternFill>
      </fill>
    </dxf>
    <dxf>
      <font>
        <b val="1"/>
        <color rgb="00EA580C"/>
      </font>
      <fill>
        <patternFill patternType="solid">
          <fgColor rgb="00FFF7E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Importo Arretrati per Inquilino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'Dashboard'!D22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'Dashboard'!$A$23:$A$32</f>
            </numRef>
          </cat>
          <val>
            <numRef>
              <f>'Dashboard'!$D$23:$D$32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Conduttore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Stati Sollecito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580C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CA8A0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'Dashboard'!$A$16:$A$19</f>
            </numRef>
          </cat>
          <val>
            <numRef>
              <f>'Dashboard'!$D$16:$D$19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Totale Dovuto per Inquilino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'Dashboard'!E22</f>
            </strRef>
          </tx>
          <spPr>
            <a:ln xmlns:a="http://schemas.openxmlformats.org/drawingml/2006/main" w="25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'Dashboard'!$A$23:$A$32</f>
            </numRef>
          </cat>
          <val>
            <numRef>
              <f>'Dashboard'!$E$23:$E$32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Conduttore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Totale Dovuto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17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32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0" customWidth="1" min="3" max="3"/>
    <col width="20" customWidth="1" min="4" max="4"/>
    <col width="22" customWidth="1" min="5" max="5"/>
    <col width="18" customWidth="1" min="6" max="6"/>
    <col width="26" customWidth="1" min="7" max="7"/>
    <col width="22" customWidth="1" min="8" max="8"/>
    <col width="14" customWidth="1" min="9" max="9"/>
    <col width="13" customWidth="1" min="10" max="10"/>
    <col width="16" customWidth="1" min="11" max="11"/>
    <col width="16" customWidth="1" min="12" max="12"/>
    <col width="16" customWidth="1" min="13" max="13"/>
    <col width="14" customWidth="1" min="14" max="14"/>
    <col width="13" customWidth="1" min="15" max="15"/>
    <col width="15" customWidth="1" min="16" max="16"/>
    <col width="16" customWidth="1" min="17" max="17"/>
    <col width="18" customWidth="1" min="18" max="18"/>
    <col width="30" customWidth="1" min="19" max="19"/>
  </cols>
  <sheetData>
    <row r="1" ht="30" customHeight="1">
      <c r="A1" s="1" t="inlineStr">
        <is>
          <t>GESTIONE MOROSITÀ INQUILINI — REGISTRO SOLLECITI 2026</t>
        </is>
      </c>
    </row>
    <row r="2" ht="40" customHeight="1">
      <c r="A2" s="2" t="inlineStr">
        <is>
          <t>ID Sollecito</t>
        </is>
      </c>
      <c r="B2" s="2" t="inlineStr">
        <is>
          <t>Data Sollecito</t>
        </is>
      </c>
      <c r="C2" s="2" t="inlineStr">
        <is>
          <t>Conduttore</t>
        </is>
      </c>
      <c r="D2" s="2" t="inlineStr">
        <is>
          <t>Codice Fiscale</t>
        </is>
      </c>
      <c r="E2" s="2" t="inlineStr">
        <is>
          <t>Proprietario/Locatore</t>
        </is>
      </c>
      <c r="F2" s="2" t="inlineStr">
        <is>
          <t>Immobile</t>
        </is>
      </c>
      <c r="G2" s="2" t="inlineStr">
        <is>
          <t>Indirizzo Immobile</t>
        </is>
      </c>
      <c r="H2" s="2" t="inlineStr">
        <is>
          <t>Contratto</t>
        </is>
      </c>
      <c r="I2" s="2" t="inlineStr">
        <is>
          <t>Canone Mensile €</t>
        </is>
      </c>
      <c r="J2" s="2" t="inlineStr">
        <is>
          <t>Mesi Insoluti</t>
        </is>
      </c>
      <c r="K2" s="2" t="inlineStr">
        <is>
          <t>Importo Arretrati €</t>
        </is>
      </c>
      <c r="L2" s="2" t="inlineStr">
        <is>
          <t>Spese Condominiali €</t>
        </is>
      </c>
      <c r="M2" s="2" t="inlineStr">
        <is>
          <t>Penali/Interessi €</t>
        </is>
      </c>
      <c r="N2" s="2" t="inlineStr">
        <is>
          <t>Totale Dovuto €</t>
        </is>
      </c>
      <c r="O2" s="2" t="inlineStr">
        <is>
          <t>Giorni Ritardo</t>
        </is>
      </c>
      <c r="P2" s="2" t="inlineStr">
        <is>
          <t>Stato Sollecito</t>
        </is>
      </c>
      <c r="Q2" s="2" t="inlineStr">
        <is>
          <t>Esito Pagamento</t>
        </is>
      </c>
      <c r="R2" s="2" t="inlineStr">
        <is>
          <t>Data Ultimo Contatto</t>
        </is>
      </c>
      <c r="S2" s="2" t="inlineStr">
        <is>
          <t>Note</t>
        </is>
      </c>
    </row>
    <row r="3">
      <c r="A3" s="3" t="inlineStr">
        <is>
          <t>SOL-001</t>
        </is>
      </c>
      <c r="B3" s="45" t="n">
        <v>46037</v>
      </c>
      <c r="C3" s="5" t="inlineStr">
        <is>
          <t>Marco Rossi</t>
        </is>
      </c>
      <c r="D3" s="5" t="inlineStr">
        <is>
          <t>RSSMRC85M01F205X</t>
        </is>
      </c>
      <c r="E3" s="5" t="inlineStr">
        <is>
          <t>Immobiliare Verdi SRL</t>
        </is>
      </c>
      <c r="F3" s="5" t="inlineStr">
        <is>
          <t>App. Quadrilocale</t>
        </is>
      </c>
      <c r="G3" s="5" t="inlineStr">
        <is>
          <t>Via Roma 12, Milano</t>
        </is>
      </c>
      <c r="H3" s="5" t="inlineStr">
        <is>
          <t>4+4</t>
        </is>
      </c>
      <c r="I3" s="46" t="n">
        <v>1200</v>
      </c>
      <c r="J3" s="7" t="n">
        <v>2</v>
      </c>
      <c r="K3" s="46">
        <f>I3*J3</f>
        <v/>
      </c>
      <c r="L3" s="46" t="n">
        <v>120</v>
      </c>
      <c r="M3" s="46">
        <f>K3*0.02</f>
        <v/>
      </c>
      <c r="N3" s="47">
        <f>SUM(K3,L3,M3)</f>
        <v/>
      </c>
      <c r="O3" s="7" t="n">
        <v>45</v>
      </c>
      <c r="P3" s="7">
        <f>IF(O3=0,"Regolare",IF(O3&lt;=15,"1° sollecito",IF(O3&lt;=30,"2° sollecito","Diffida")))</f>
        <v/>
      </c>
      <c r="Q3" s="5" t="inlineStr">
        <is>
          <t>Non pagato</t>
        </is>
      </c>
      <c r="R3" s="45" t="n">
        <v>46032</v>
      </c>
      <c r="S3" s="5" t="inlineStr">
        <is>
          <t>Secondo tentativo contatto telefonico</t>
        </is>
      </c>
    </row>
    <row r="4">
      <c r="A4" s="9" t="inlineStr">
        <is>
          <t>SOL-002</t>
        </is>
      </c>
      <c r="B4" s="48" t="n">
        <v>46056</v>
      </c>
      <c r="C4" s="11" t="inlineStr">
        <is>
          <t>Giulia Bianchi</t>
        </is>
      </c>
      <c r="D4" s="11" t="inlineStr">
        <is>
          <t>BNCGLI92A41H501Y</t>
        </is>
      </c>
      <c r="E4" s="11" t="inlineStr">
        <is>
          <t>Carlo Mancini</t>
        </is>
      </c>
      <c r="F4" s="11" t="inlineStr">
        <is>
          <t>App. Bilocale</t>
        </is>
      </c>
      <c r="G4" s="11" t="inlineStr">
        <is>
          <t>Corso Italia 45, Roma</t>
        </is>
      </c>
      <c r="H4" s="11" t="inlineStr">
        <is>
          <t>3+2 canone concordato</t>
        </is>
      </c>
      <c r="I4" s="49" t="n">
        <v>850</v>
      </c>
      <c r="J4" s="13" t="n">
        <v>1</v>
      </c>
      <c r="K4" s="49">
        <f>I4*J4</f>
        <v/>
      </c>
      <c r="L4" s="49" t="n">
        <v>60</v>
      </c>
      <c r="M4" s="49">
        <f>K4*0.02</f>
        <v/>
      </c>
      <c r="N4" s="50">
        <f>SUM(K4,L4,M4)</f>
        <v/>
      </c>
      <c r="O4" s="13" t="n">
        <v>20</v>
      </c>
      <c r="P4" s="13">
        <f>IF(O4=0,"Regolare",IF(O4&lt;=15,"1° sollecito",IF(O4&lt;=30,"2° sollecito","Diffida")))</f>
        <v/>
      </c>
      <c r="Q4" s="11" t="inlineStr">
        <is>
          <t>Parziale</t>
        </is>
      </c>
      <c r="R4" s="48" t="n">
        <v>46050</v>
      </c>
      <c r="S4" s="11" t="inlineStr">
        <is>
          <t>Pagamento parziale ricevuto 400€</t>
        </is>
      </c>
    </row>
    <row r="5">
      <c r="A5" s="3" t="inlineStr">
        <is>
          <t>SOL-003</t>
        </is>
      </c>
      <c r="B5" s="45" t="n">
        <v>46063</v>
      </c>
      <c r="C5" s="5" t="inlineStr">
        <is>
          <t>Luca Ferrari</t>
        </is>
      </c>
      <c r="D5" s="5" t="inlineStr">
        <is>
          <t>FRRLCU79C15L219K</t>
        </is>
      </c>
      <c r="E5" s="5" t="inlineStr">
        <is>
          <t>Paola Santini</t>
        </is>
      </c>
      <c r="F5" s="5" t="inlineStr">
        <is>
          <t>Monolocale</t>
        </is>
      </c>
      <c r="G5" s="5" t="inlineStr">
        <is>
          <t>Via Garibaldi 8, Torino</t>
        </is>
      </c>
      <c r="H5" s="5" t="inlineStr">
        <is>
          <t>Transitorio</t>
        </is>
      </c>
      <c r="I5" s="46" t="n">
        <v>620</v>
      </c>
      <c r="J5" s="7" t="n">
        <v>3</v>
      </c>
      <c r="K5" s="46">
        <f>I5*J5</f>
        <v/>
      </c>
      <c r="L5" s="46" t="n">
        <v>0</v>
      </c>
      <c r="M5" s="46">
        <f>K5*0.02</f>
        <v/>
      </c>
      <c r="N5" s="47">
        <f>SUM(K5,L5,M5)</f>
        <v/>
      </c>
      <c r="O5" s="7" t="n">
        <v>75</v>
      </c>
      <c r="P5" s="7">
        <f>IF(O5=0,"Regolare",IF(O5&lt;=15,"1° sollecito",IF(O5&lt;=30,"2° sollecito","Diffida")))</f>
        <v/>
      </c>
      <c r="Q5" s="5" t="inlineStr">
        <is>
          <t>Non pagato</t>
        </is>
      </c>
      <c r="R5" s="45" t="n">
        <v>46058</v>
      </c>
      <c r="S5" s="5" t="inlineStr">
        <is>
          <t>Diffida inviata a mezzo raccomandata</t>
        </is>
      </c>
    </row>
    <row r="6">
      <c r="A6" s="9" t="inlineStr">
        <is>
          <t>SOL-004</t>
        </is>
      </c>
      <c r="B6" s="48" t="n">
        <v>46073</v>
      </c>
      <c r="C6" s="11" t="inlineStr">
        <is>
          <t>Anna Esposito</t>
        </is>
      </c>
      <c r="D6" s="11" t="inlineStr">
        <is>
          <t>SPSNNA88P50F839T</t>
        </is>
      </c>
      <c r="E6" s="11" t="inlineStr">
        <is>
          <t>Immobiliare Verdi SRL</t>
        </is>
      </c>
      <c r="F6" s="11" t="inlineStr">
        <is>
          <t>App. Trilocale</t>
        </is>
      </c>
      <c r="G6" s="11" t="inlineStr">
        <is>
          <t>Via Dante 21, Napoli</t>
        </is>
      </c>
      <c r="H6" s="11" t="inlineStr">
        <is>
          <t>4+4</t>
        </is>
      </c>
      <c r="I6" s="49" t="n">
        <v>950</v>
      </c>
      <c r="J6" s="13" t="n">
        <v>2</v>
      </c>
      <c r="K6" s="49">
        <f>I6*J6</f>
        <v/>
      </c>
      <c r="L6" s="49" t="n">
        <v>80</v>
      </c>
      <c r="M6" s="49">
        <f>K6*0.02</f>
        <v/>
      </c>
      <c r="N6" s="50">
        <f>SUM(K6,L6,M6)</f>
        <v/>
      </c>
      <c r="O6" s="13" t="n">
        <v>38</v>
      </c>
      <c r="P6" s="13">
        <f>IF(O6=0,"Regolare",IF(O6&lt;=15,"1° sollecito",IF(O6&lt;=30,"2° sollecito","Diffida")))</f>
        <v/>
      </c>
      <c r="Q6" s="11" t="inlineStr">
        <is>
          <t>Non pagato</t>
        </is>
      </c>
      <c r="R6" s="48" t="n">
        <v>46071</v>
      </c>
      <c r="S6" s="11" t="inlineStr">
        <is>
          <t>Inquilina non risponde alle comunicazioni</t>
        </is>
      </c>
    </row>
    <row r="7">
      <c r="A7" s="3" t="inlineStr">
        <is>
          <t>SOL-005</t>
        </is>
      </c>
      <c r="B7" s="45" t="n">
        <v>46086</v>
      </c>
      <c r="C7" s="5" t="inlineStr">
        <is>
          <t>Francesca Romano</t>
        </is>
      </c>
      <c r="D7" s="5" t="inlineStr">
        <is>
          <t>RMNFNC91D48D612P</t>
        </is>
      </c>
      <c r="E7" s="5" t="inlineStr">
        <is>
          <t>Roberto Ferri</t>
        </is>
      </c>
      <c r="F7" s="5" t="inlineStr">
        <is>
          <t>App. Bilocale</t>
        </is>
      </c>
      <c r="G7" s="5" t="inlineStr">
        <is>
          <t>Piazza San Marco 3, Firenze</t>
        </is>
      </c>
      <c r="H7" s="5" t="inlineStr">
        <is>
          <t>3+2 canone concordato</t>
        </is>
      </c>
      <c r="I7" s="46" t="n">
        <v>780</v>
      </c>
      <c r="J7" s="7" t="n">
        <v>1</v>
      </c>
      <c r="K7" s="46">
        <f>I7*J7</f>
        <v/>
      </c>
      <c r="L7" s="46" t="n">
        <v>55</v>
      </c>
      <c r="M7" s="46">
        <f>K7*0.02</f>
        <v/>
      </c>
      <c r="N7" s="47">
        <f>SUM(K7,L7,M7)</f>
        <v/>
      </c>
      <c r="O7" s="7" t="n">
        <v>12</v>
      </c>
      <c r="P7" s="7">
        <f>IF(O7=0,"Regolare",IF(O7&lt;=15,"1° sollecito",IF(O7&lt;=30,"2° sollecito","Diffida")))</f>
        <v/>
      </c>
      <c r="Q7" s="5" t="inlineStr">
        <is>
          <t>Parziale</t>
        </is>
      </c>
      <c r="R7" s="45" t="n">
        <v>46082</v>
      </c>
      <c r="S7" s="5" t="inlineStr">
        <is>
          <t>Accordo rateizzazione in corso</t>
        </is>
      </c>
    </row>
    <row r="8">
      <c r="A8" s="9" t="inlineStr">
        <is>
          <t>SOL-006</t>
        </is>
      </c>
      <c r="B8" s="48" t="n">
        <v>46093</v>
      </c>
      <c r="C8" s="11" t="inlineStr">
        <is>
          <t>Giuseppe Conti</t>
        </is>
      </c>
      <c r="D8" s="11" t="inlineStr">
        <is>
          <t>CNTGPP77B10A944W</t>
        </is>
      </c>
      <c r="E8" s="11" t="inlineStr">
        <is>
          <t>Maria Lombardi</t>
        </is>
      </c>
      <c r="F8" s="11" t="inlineStr">
        <is>
          <t>App. Quadrilocale</t>
        </is>
      </c>
      <c r="G8" s="11" t="inlineStr">
        <is>
          <t>Via Mazzini 18, Bologna</t>
        </is>
      </c>
      <c r="H8" s="11" t="inlineStr">
        <is>
          <t>4+4</t>
        </is>
      </c>
      <c r="I8" s="49" t="n">
        <v>1100</v>
      </c>
      <c r="J8" s="13" t="n">
        <v>4</v>
      </c>
      <c r="K8" s="49">
        <f>I8*J8</f>
        <v/>
      </c>
      <c r="L8" s="49" t="n">
        <v>200</v>
      </c>
      <c r="M8" s="49">
        <f>K8*0.02</f>
        <v/>
      </c>
      <c r="N8" s="50">
        <f>SUM(K8,L8,M8)</f>
        <v/>
      </c>
      <c r="O8" s="13" t="n">
        <v>90</v>
      </c>
      <c r="P8" s="13">
        <f>IF(O8=0,"Regolare",IF(O8&lt;=15,"1° sollecito",IF(O8&lt;=30,"2° sollecito","Diffida")))</f>
        <v/>
      </c>
      <c r="Q8" s="11" t="inlineStr">
        <is>
          <t>Non pagato</t>
        </is>
      </c>
      <c r="R8" s="48" t="n">
        <v>46089</v>
      </c>
      <c r="S8" s="11" t="inlineStr">
        <is>
          <t>Avviata procedura legale di sfratto</t>
        </is>
      </c>
    </row>
    <row r="9">
      <c r="A9" s="3" t="inlineStr">
        <is>
          <t>SOL-007</t>
        </is>
      </c>
      <c r="B9" s="45" t="n">
        <v>46099</v>
      </c>
      <c r="C9" s="5" t="inlineStr">
        <is>
          <t>Elena Greco</t>
        </is>
      </c>
      <c r="D9" s="5" t="inlineStr">
        <is>
          <t>GRCLNE94E56G273M</t>
        </is>
      </c>
      <c r="E9" s="5" t="inlineStr">
        <is>
          <t>Luca Pellegrini</t>
        </is>
      </c>
      <c r="F9" s="5" t="inlineStr">
        <is>
          <t>App. Trilocale</t>
        </is>
      </c>
      <c r="G9" s="5" t="inlineStr">
        <is>
          <t>Via Verdi 7, Palermo</t>
        </is>
      </c>
      <c r="H9" s="5" t="inlineStr">
        <is>
          <t>Transitorio</t>
        </is>
      </c>
      <c r="I9" s="46" t="n">
        <v>680</v>
      </c>
      <c r="J9" s="7" t="n">
        <v>2</v>
      </c>
      <c r="K9" s="46">
        <f>I9*J9</f>
        <v/>
      </c>
      <c r="L9" s="46" t="n">
        <v>70</v>
      </c>
      <c r="M9" s="46">
        <f>K9*0.02</f>
        <v/>
      </c>
      <c r="N9" s="47">
        <f>SUM(K9,L9,M9)</f>
        <v/>
      </c>
      <c r="O9" s="7" t="n">
        <v>28</v>
      </c>
      <c r="P9" s="7">
        <f>IF(O9=0,"Regolare",IF(O9&lt;=15,"1° sollecito",IF(O9&lt;=30,"2° sollecito","Diffida")))</f>
        <v/>
      </c>
      <c r="Q9" s="5" t="inlineStr">
        <is>
          <t>Non pagato</t>
        </is>
      </c>
      <c r="R9" s="45" t="n">
        <v>46096</v>
      </c>
      <c r="S9" s="5" t="inlineStr">
        <is>
          <t>2° sollecito inviato via PEC</t>
        </is>
      </c>
    </row>
    <row r="10">
      <c r="A10" s="9" t="inlineStr">
        <is>
          <t>SOL-008</t>
        </is>
      </c>
      <c r="B10" s="48" t="n">
        <v>46114</v>
      </c>
      <c r="C10" s="11" t="inlineStr">
        <is>
          <t>Davide Colombo</t>
        </is>
      </c>
      <c r="D10" s="11" t="inlineStr">
        <is>
          <t>CLMDVD82D14L781N</t>
        </is>
      </c>
      <c r="E10" s="11" t="inlineStr">
        <is>
          <t>Immobiliare Verdi SRL</t>
        </is>
      </c>
      <c r="F10" s="11" t="inlineStr">
        <is>
          <t>App. Bilocale</t>
        </is>
      </c>
      <c r="G10" s="11" t="inlineStr">
        <is>
          <t>Corso Venezia 14, Verona</t>
        </is>
      </c>
      <c r="H10" s="11" t="inlineStr">
        <is>
          <t>4+4</t>
        </is>
      </c>
      <c r="I10" s="49" t="n">
        <v>900</v>
      </c>
      <c r="J10" s="13" t="n">
        <v>1</v>
      </c>
      <c r="K10" s="49">
        <f>I10*J10</f>
        <v/>
      </c>
      <c r="L10" s="49" t="n">
        <v>50</v>
      </c>
      <c r="M10" s="49">
        <f>K10*0.02</f>
        <v/>
      </c>
      <c r="N10" s="50">
        <f>SUM(K10,L10,M10)</f>
        <v/>
      </c>
      <c r="O10" s="13" t="n">
        <v>8</v>
      </c>
      <c r="P10" s="13">
        <f>IF(O10=0,"Regolare",IF(O10&lt;=15,"1° sollecito",IF(O10&lt;=30,"2° sollecito","Diffida")))</f>
        <v/>
      </c>
      <c r="Q10" s="11" t="inlineStr">
        <is>
          <t>Parziale</t>
        </is>
      </c>
      <c r="R10" s="48" t="n">
        <v>46111</v>
      </c>
      <c r="S10" s="11" t="inlineStr">
        <is>
          <t>Primo sollecito, promessa pagamento entro 10 gg</t>
        </is>
      </c>
    </row>
    <row r="11">
      <c r="A11" s="3" t="inlineStr">
        <is>
          <t>SOL-009</t>
        </is>
      </c>
      <c r="B11" s="45" t="n">
        <v>46122</v>
      </c>
      <c r="C11" s="5" t="inlineStr">
        <is>
          <t>Martina Costa</t>
        </is>
      </c>
      <c r="D11" s="5" t="inlineStr">
        <is>
          <t>CSTMTN90L58D969R</t>
        </is>
      </c>
      <c r="E11" s="5" t="inlineStr">
        <is>
          <t>Silvana Moretti</t>
        </is>
      </c>
      <c r="F11" s="5" t="inlineStr">
        <is>
          <t>Monolocale</t>
        </is>
      </c>
      <c r="G11" s="5" t="inlineStr">
        <is>
          <t>Via Amendola 30, Genova</t>
        </is>
      </c>
      <c r="H11" s="5" t="inlineStr">
        <is>
          <t>3+2 canone concordato</t>
        </is>
      </c>
      <c r="I11" s="46" t="n">
        <v>590</v>
      </c>
      <c r="J11" s="7" t="n">
        <v>2</v>
      </c>
      <c r="K11" s="46">
        <f>I11*J11</f>
        <v/>
      </c>
      <c r="L11" s="46" t="n">
        <v>40</v>
      </c>
      <c r="M11" s="46">
        <f>K11*0.02</f>
        <v/>
      </c>
      <c r="N11" s="47">
        <f>SUM(K11,L11,M11)</f>
        <v/>
      </c>
      <c r="O11" s="7" t="n">
        <v>55</v>
      </c>
      <c r="P11" s="7">
        <f>IF(O11=0,"Regolare",IF(O11&lt;=15,"1° sollecito",IF(O11&lt;=30,"2° sollecito","Diffida")))</f>
        <v/>
      </c>
      <c r="Q11" s="5" t="inlineStr">
        <is>
          <t>Non pagato</t>
        </is>
      </c>
      <c r="R11" s="45" t="n">
        <v>46119</v>
      </c>
      <c r="S11" s="5" t="inlineStr">
        <is>
          <t>Difficoltà economiche dichiarate</t>
        </is>
      </c>
    </row>
    <row r="12">
      <c r="A12" s="9" t="inlineStr">
        <is>
          <t>SOL-010</t>
        </is>
      </c>
      <c r="B12" s="48" t="n">
        <v>46132</v>
      </c>
      <c r="C12" s="11" t="inlineStr">
        <is>
          <t>Andrea Fontana</t>
        </is>
      </c>
      <c r="D12" s="11" t="inlineStr">
        <is>
          <t>FNTDNR87H12A662Q</t>
        </is>
      </c>
      <c r="E12" s="11" t="inlineStr">
        <is>
          <t>Franco Cattaneo</t>
        </is>
      </c>
      <c r="F12" s="11" t="inlineStr">
        <is>
          <t>App. Trilocale</t>
        </is>
      </c>
      <c r="G12" s="11" t="inlineStr">
        <is>
          <t>Via Cavour 5, Bari</t>
        </is>
      </c>
      <c r="H12" s="11" t="inlineStr">
        <is>
          <t>4+4</t>
        </is>
      </c>
      <c r="I12" s="49" t="n">
        <v>1350</v>
      </c>
      <c r="J12" s="13" t="n">
        <v>3</v>
      </c>
      <c r="K12" s="49">
        <f>I12*J12</f>
        <v/>
      </c>
      <c r="L12" s="49" t="n">
        <v>150</v>
      </c>
      <c r="M12" s="49">
        <f>K12*0.02</f>
        <v/>
      </c>
      <c r="N12" s="50">
        <f>SUM(K12,L12,M12)</f>
        <v/>
      </c>
      <c r="O12" s="13" t="n">
        <v>62</v>
      </c>
      <c r="P12" s="13">
        <f>IF(O12=0,"Regolare",IF(O12&lt;=15,"1° sollecito",IF(O12&lt;=30,"2° sollecito","Diffida")))</f>
        <v/>
      </c>
      <c r="Q12" s="11" t="inlineStr">
        <is>
          <t>Non pagato</t>
        </is>
      </c>
      <c r="R12" s="48" t="n">
        <v>46129</v>
      </c>
      <c r="S12" s="11" t="inlineStr">
        <is>
          <t>Terzo sollecito, studio legale incaricato</t>
        </is>
      </c>
    </row>
    <row r="13">
      <c r="A13" s="15" t="inlineStr">
        <is>
          <t>TOTALI</t>
        </is>
      </c>
      <c r="B13" s="16" t="n"/>
      <c r="C13" s="16" t="n"/>
      <c r="D13" s="16" t="n"/>
      <c r="E13" s="16" t="n"/>
      <c r="F13" s="16" t="n"/>
      <c r="G13" s="16" t="n"/>
      <c r="H13" s="16" t="n"/>
      <c r="I13" s="51">
        <f>SUM(I3:I12)</f>
        <v/>
      </c>
      <c r="J13" s="52">
        <f>SUM(J3:J12)</f>
        <v/>
      </c>
      <c r="K13" s="51">
        <f>SUM(K3:K12)</f>
        <v/>
      </c>
      <c r="L13" s="51">
        <f>SUM(L3:L12)</f>
        <v/>
      </c>
      <c r="M13" s="51">
        <f>SUM(M3:M12)</f>
        <v/>
      </c>
      <c r="N13" s="51">
        <f>SUM(N3:N12)</f>
        <v/>
      </c>
      <c r="O13" s="52">
        <f>SUM(O3:O12)</f>
        <v/>
      </c>
      <c r="P13" s="16" t="n"/>
      <c r="Q13" s="16" t="n"/>
      <c r="R13" s="16" t="n"/>
      <c r="S13" s="16" t="n"/>
    </row>
    <row r="14">
      <c r="A14" s="19" t="inlineStr">
        <is>
          <t>MEDIE</t>
        </is>
      </c>
      <c r="B14" s="20" t="n"/>
      <c r="C14" s="20" t="n"/>
      <c r="D14" s="20" t="n"/>
      <c r="E14" s="20" t="n"/>
      <c r="F14" s="20" t="n"/>
      <c r="G14" s="20" t="n"/>
      <c r="H14" s="20" t="n"/>
      <c r="I14" s="53">
        <f>IFERROR(AVERAGE(I3:I12),0)</f>
        <v/>
      </c>
      <c r="J14" s="20" t="n"/>
      <c r="K14" s="53">
        <f>IFERROR(AVERAGE(K3:K12),0)</f>
        <v/>
      </c>
      <c r="L14" s="53">
        <f>IFERROR(AVERAGE(L3:L12),0)</f>
        <v/>
      </c>
      <c r="M14" s="53">
        <f>IFERROR(AVERAGE(M3:M12),0)</f>
        <v/>
      </c>
      <c r="N14" s="53">
        <f>IFERROR(AVERAGE(N3:N12),0)</f>
        <v/>
      </c>
      <c r="O14" s="54">
        <f>IFERROR(AVERAGE(O3:O12),0)</f>
        <v/>
      </c>
      <c r="P14" s="20" t="n"/>
      <c r="Q14" s="20" t="n"/>
      <c r="R14" s="20" t="n"/>
      <c r="S14" s="20" t="n"/>
    </row>
    <row r="15">
      <c r="A15" s="19" t="inlineStr">
        <is>
          <t>CONTEGGI</t>
        </is>
      </c>
      <c r="B15" s="20" t="n"/>
      <c r="C15" s="23" t="inlineStr">
        <is>
          <t>1° Sollecito:</t>
        </is>
      </c>
      <c r="D15" s="24">
        <f>COUNTIF(P3:P12,"1° sollecito")</f>
        <v/>
      </c>
      <c r="E15" s="23" t="inlineStr">
        <is>
          <t>2° Sollecito:</t>
        </is>
      </c>
      <c r="F15" s="24">
        <f>COUNTIF(P3:P12,"2° sollecito")</f>
        <v/>
      </c>
      <c r="G15" s="23" t="inlineStr">
        <is>
          <t>Diffida:</t>
        </is>
      </c>
      <c r="H15" s="24">
        <f>COUNTIF(P3:P12,"Diffida")</f>
        <v/>
      </c>
      <c r="I15" s="23" t="inlineStr">
        <is>
          <t>Non pagato:</t>
        </is>
      </c>
      <c r="J15" s="24">
        <f>COUNTIF(Q3:Q12,"Non pagato")</f>
        <v/>
      </c>
      <c r="K15" s="23" t="inlineStr">
        <is>
          <t>Parziale:</t>
        </is>
      </c>
      <c r="L15" s="24">
        <f>COUNTIF(Q3:Q12,"Parziale")</f>
        <v/>
      </c>
      <c r="M15" s="20" t="n"/>
      <c r="N15" s="20" t="n"/>
      <c r="O15" s="20" t="n"/>
      <c r="P15" s="20" t="n"/>
      <c r="Q15" s="20" t="n"/>
      <c r="R15" s="20" t="n"/>
      <c r="S15" s="20" t="n"/>
    </row>
  </sheetData>
  <autoFilter ref="A2:S12"/>
  <mergeCells count="1">
    <mergeCell ref="A1:S1"/>
  </mergeCells>
  <conditionalFormatting sqref="P3:P12">
    <cfRule type="expression" priority="1" dxfId="0" stopIfTrue="1">
      <formula>P3="Diffida"</formula>
    </cfRule>
    <cfRule type="expression" priority="2" dxfId="1" stopIfTrue="1">
      <formula>P3="1° sollecito"</formula>
    </cfRule>
  </conditionalFormatting>
  <conditionalFormatting sqref="Q3:Q12">
    <cfRule type="expression" priority="3" dxfId="0" stopIfTrue="1">
      <formula>Q3="Non pagato"</formula>
    </cfRule>
    <cfRule type="expression" priority="4" dxfId="2" stopIfTrue="1">
      <formula>Q3="Parziale"</formula>
    </cfRule>
  </conditionalFormatting>
  <conditionalFormatting sqref="O3:O12">
    <cfRule type="expression" priority="5" dxfId="0" stopIfTrue="1">
      <formula>O3&gt;60</formula>
    </cfRule>
    <cfRule type="expression" priority="6" dxfId="2" stopIfTrue="1">
      <formula>O3&gt;30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6" customWidth="1" min="4" max="4"/>
    <col width="16" customWidth="1" min="5" max="5"/>
    <col width="14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 ht="35" customHeight="1">
      <c r="A1" s="25" t="inlineStr">
        <is>
          <t>DASHBOARD — GESTIONE MOROSITÀ INQUILINI 2026</t>
        </is>
      </c>
    </row>
    <row r="2">
      <c r="A2" s="26" t="inlineStr">
        <is>
          <t>Riepilogo KPI e indicatori di morosità — aggiornato automaticamente dal foglio Morosità</t>
        </is>
      </c>
    </row>
    <row r="3">
      <c r="A3" s="27" t="inlineStr">
        <is>
          <t>▌ INDICATORI CHIAVE DI PERFORMANCE (KPI)</t>
        </is>
      </c>
    </row>
    <row r="4">
      <c r="A4" s="28" t="inlineStr">
        <is>
          <t>Totale Arretrati €</t>
        </is>
      </c>
      <c r="B4" s="29" t="n"/>
      <c r="C4" s="29" t="n"/>
      <c r="D4" s="30" t="n"/>
      <c r="E4" s="55">
        <f>SUM(Morosità!K3:K12)</f>
        <v/>
      </c>
      <c r="F4" s="29" t="n"/>
      <c r="G4" s="30" t="n"/>
    </row>
    <row r="5">
      <c r="A5" s="28" t="inlineStr">
        <is>
          <t>Totale Spese Condominiali €</t>
        </is>
      </c>
      <c r="B5" s="29" t="n"/>
      <c r="C5" s="29" t="n"/>
      <c r="D5" s="30" t="n"/>
      <c r="E5" s="55">
        <f>SUM(Morosità!L3:L12)</f>
        <v/>
      </c>
      <c r="F5" s="29" t="n"/>
      <c r="G5" s="30" t="n"/>
    </row>
    <row r="6">
      <c r="A6" s="28" t="inlineStr">
        <is>
          <t>Totale Penali/Interessi €</t>
        </is>
      </c>
      <c r="B6" s="29" t="n"/>
      <c r="C6" s="29" t="n"/>
      <c r="D6" s="30" t="n"/>
      <c r="E6" s="56">
        <f>SUM(Morosità!M3:M12)</f>
        <v/>
      </c>
      <c r="F6" s="29" t="n"/>
      <c r="G6" s="30" t="n"/>
    </row>
    <row r="7">
      <c r="A7" s="28" t="inlineStr">
        <is>
          <t>Totale Dovuto Complessivo €</t>
        </is>
      </c>
      <c r="B7" s="29" t="n"/>
      <c r="C7" s="29" t="n"/>
      <c r="D7" s="30" t="n"/>
      <c r="E7" s="57">
        <f>SUM(Morosità!N3:N12)</f>
        <v/>
      </c>
      <c r="F7" s="29" t="n"/>
      <c r="G7" s="30" t="n"/>
    </row>
    <row r="8">
      <c r="A8" s="28" t="inlineStr">
        <is>
          <t>N° Solleciti Emessi</t>
        </is>
      </c>
      <c r="B8" s="29" t="n"/>
      <c r="C8" s="29" t="n"/>
      <c r="D8" s="30" t="n"/>
      <c r="E8" s="58">
        <f>COUNTA(Morosità!A3:A12)</f>
        <v/>
      </c>
      <c r="F8" s="29" t="n"/>
      <c r="G8" s="30" t="n"/>
    </row>
    <row r="9">
      <c r="A9" s="28" t="inlineStr">
        <is>
          <t>N° Inquilini Non Pagato</t>
        </is>
      </c>
      <c r="B9" s="29" t="n"/>
      <c r="C9" s="29" t="n"/>
      <c r="D9" s="30" t="n"/>
      <c r="E9" s="59">
        <f>COUNTIF(Morosità!Q3:Q12,"Non pagato")</f>
        <v/>
      </c>
      <c r="F9" s="29" t="n"/>
      <c r="G9" s="30" t="n"/>
    </row>
    <row r="10">
      <c r="A10" s="28" t="inlineStr">
        <is>
          <t>N° Diffide Emesse</t>
        </is>
      </c>
      <c r="B10" s="29" t="n"/>
      <c r="C10" s="29" t="n"/>
      <c r="D10" s="30" t="n"/>
      <c r="E10" s="59">
        <f>COUNTIF(Morosità!P3:P12,"Diffida")</f>
        <v/>
      </c>
      <c r="F10" s="29" t="n"/>
      <c r="G10" s="30" t="n"/>
    </row>
    <row r="11">
      <c r="A11" s="28" t="inlineStr">
        <is>
          <t>Ritardo Medio (giorni)</t>
        </is>
      </c>
      <c r="B11" s="29" t="n"/>
      <c r="C11" s="29" t="n"/>
      <c r="D11" s="30" t="n"/>
      <c r="E11" s="60">
        <f>IFERROR(AVERAGE(Morosità!O3:O12),0)</f>
        <v/>
      </c>
      <c r="F11" s="29" t="n"/>
      <c r="G11" s="30" t="n"/>
    </row>
    <row r="12">
      <c r="A12" s="28" t="inlineStr">
        <is>
          <t>Arretrati Medi per Inquilino €</t>
        </is>
      </c>
      <c r="B12" s="29" t="n"/>
      <c r="C12" s="29" t="n"/>
      <c r="D12" s="30" t="n"/>
      <c r="E12" s="55">
        <f>IFERROR(AVERAGE(Morosità!K3:K12),0)</f>
        <v/>
      </c>
      <c r="F12" s="29" t="n"/>
      <c r="G12" s="30" t="n"/>
    </row>
    <row r="13">
      <c r="A13" s="28" t="inlineStr">
        <is>
          <t>Mesi Insoluti Totali</t>
        </is>
      </c>
      <c r="B13" s="29" t="n"/>
      <c r="C13" s="29" t="n"/>
      <c r="D13" s="30" t="n"/>
      <c r="E13" s="58">
        <f>SUM(Morosità!J3:J12)</f>
        <v/>
      </c>
      <c r="F13" s="29" t="n"/>
      <c r="G13" s="30" t="n"/>
    </row>
    <row r="14"/>
    <row r="15">
      <c r="A15" s="27" t="inlineStr">
        <is>
          <t>▌ DISTRIBUZIONE STATI SOLLECITO</t>
        </is>
      </c>
    </row>
    <row r="16">
      <c r="A16" s="37" t="inlineStr">
        <is>
          <t>1° sollecito</t>
        </is>
      </c>
      <c r="B16" s="29" t="n"/>
      <c r="C16" s="30" t="n"/>
      <c r="D16" s="61">
        <f>COUNTIF(Morosità!P3:P12,"1° sollecito")</f>
        <v/>
      </c>
    </row>
    <row r="17">
      <c r="A17" s="37" t="inlineStr">
        <is>
          <t>2° sollecito</t>
        </is>
      </c>
      <c r="B17" s="29" t="n"/>
      <c r="C17" s="30" t="n"/>
      <c r="D17" s="61">
        <f>COUNTIF(Morosità!P3:P12,"2° sollecito")</f>
        <v/>
      </c>
    </row>
    <row r="18">
      <c r="A18" s="37" t="inlineStr">
        <is>
          <t>Diffida</t>
        </is>
      </c>
      <c r="B18" s="29" t="n"/>
      <c r="C18" s="30" t="n"/>
      <c r="D18" s="61">
        <f>COUNTIF(Morosità!P3:P12,"Diffida")</f>
        <v/>
      </c>
    </row>
    <row r="19">
      <c r="A19" s="37" t="inlineStr">
        <is>
          <t>Regolare</t>
        </is>
      </c>
      <c r="B19" s="29" t="n"/>
      <c r="C19" s="30" t="n"/>
      <c r="D19" s="61">
        <f>COUNTIF(Morosità!P3:P12,"Regolare")</f>
        <v/>
      </c>
    </row>
    <row r="20"/>
    <row r="21">
      <c r="A21" s="27" t="inlineStr">
        <is>
          <t>▌ DATI PER GRAFICI — Morosità per Inquilino</t>
        </is>
      </c>
    </row>
    <row r="22">
      <c r="A22" s="39" t="inlineStr">
        <is>
          <t>Conduttore</t>
        </is>
      </c>
      <c r="B22" s="29" t="n"/>
      <c r="C22" s="30" t="n"/>
      <c r="D22" s="39" t="inlineStr">
        <is>
          <t>Arretrati €</t>
        </is>
      </c>
      <c r="E22" s="39" t="inlineStr">
        <is>
          <t>Totale Dovuto €</t>
        </is>
      </c>
      <c r="F22" s="39" t="inlineStr">
        <is>
          <t>Gg Ritardo</t>
        </is>
      </c>
    </row>
    <row r="23">
      <c r="A23" s="5">
        <f>Morosità!C3</f>
        <v/>
      </c>
      <c r="B23" s="29" t="n"/>
      <c r="C23" s="30" t="n"/>
      <c r="D23" s="46">
        <f>Morosità!K3</f>
        <v/>
      </c>
      <c r="E23" s="47">
        <f>Morosità!N3</f>
        <v/>
      </c>
      <c r="F23" s="62">
        <f>Morosità!O3</f>
        <v/>
      </c>
    </row>
    <row r="24">
      <c r="A24" s="11">
        <f>Morosità!C4</f>
        <v/>
      </c>
      <c r="B24" s="29" t="n"/>
      <c r="C24" s="30" t="n"/>
      <c r="D24" s="49">
        <f>Morosità!K4</f>
        <v/>
      </c>
      <c r="E24" s="50">
        <f>Morosità!N4</f>
        <v/>
      </c>
      <c r="F24" s="63">
        <f>Morosità!O4</f>
        <v/>
      </c>
    </row>
    <row r="25">
      <c r="A25" s="5">
        <f>Morosità!C5</f>
        <v/>
      </c>
      <c r="B25" s="29" t="n"/>
      <c r="C25" s="30" t="n"/>
      <c r="D25" s="46">
        <f>Morosità!K5</f>
        <v/>
      </c>
      <c r="E25" s="47">
        <f>Morosità!N5</f>
        <v/>
      </c>
      <c r="F25" s="62">
        <f>Morosità!O5</f>
        <v/>
      </c>
    </row>
    <row r="26">
      <c r="A26" s="11">
        <f>Morosità!C6</f>
        <v/>
      </c>
      <c r="B26" s="29" t="n"/>
      <c r="C26" s="30" t="n"/>
      <c r="D26" s="49">
        <f>Morosità!K6</f>
        <v/>
      </c>
      <c r="E26" s="50">
        <f>Morosità!N6</f>
        <v/>
      </c>
      <c r="F26" s="63">
        <f>Morosità!O6</f>
        <v/>
      </c>
    </row>
    <row r="27">
      <c r="A27" s="5">
        <f>Morosità!C7</f>
        <v/>
      </c>
      <c r="B27" s="29" t="n"/>
      <c r="C27" s="30" t="n"/>
      <c r="D27" s="46">
        <f>Morosità!K7</f>
        <v/>
      </c>
      <c r="E27" s="47">
        <f>Morosità!N7</f>
        <v/>
      </c>
      <c r="F27" s="62">
        <f>Morosità!O7</f>
        <v/>
      </c>
    </row>
    <row r="28">
      <c r="A28" s="11">
        <f>Morosità!C8</f>
        <v/>
      </c>
      <c r="B28" s="29" t="n"/>
      <c r="C28" s="30" t="n"/>
      <c r="D28" s="49">
        <f>Morosità!K8</f>
        <v/>
      </c>
      <c r="E28" s="50">
        <f>Morosità!N8</f>
        <v/>
      </c>
      <c r="F28" s="63">
        <f>Morosità!O8</f>
        <v/>
      </c>
    </row>
    <row r="29">
      <c r="A29" s="5">
        <f>Morosità!C9</f>
        <v/>
      </c>
      <c r="B29" s="29" t="n"/>
      <c r="C29" s="30" t="n"/>
      <c r="D29" s="46">
        <f>Morosità!K9</f>
        <v/>
      </c>
      <c r="E29" s="47">
        <f>Morosità!N9</f>
        <v/>
      </c>
      <c r="F29" s="62">
        <f>Morosità!O9</f>
        <v/>
      </c>
    </row>
    <row r="30">
      <c r="A30" s="11">
        <f>Morosità!C10</f>
        <v/>
      </c>
      <c r="B30" s="29" t="n"/>
      <c r="C30" s="30" t="n"/>
      <c r="D30" s="49">
        <f>Morosità!K10</f>
        <v/>
      </c>
      <c r="E30" s="50">
        <f>Morosità!N10</f>
        <v/>
      </c>
      <c r="F30" s="63">
        <f>Morosità!O10</f>
        <v/>
      </c>
    </row>
    <row r="31">
      <c r="A31" s="5">
        <f>Morosità!C11</f>
        <v/>
      </c>
      <c r="B31" s="29" t="n"/>
      <c r="C31" s="30" t="n"/>
      <c r="D31" s="46">
        <f>Morosità!K11</f>
        <v/>
      </c>
      <c r="E31" s="47">
        <f>Morosità!N11</f>
        <v/>
      </c>
      <c r="F31" s="62">
        <f>Morosità!O11</f>
        <v/>
      </c>
    </row>
    <row r="32">
      <c r="A32" s="11">
        <f>Morosità!C12</f>
        <v/>
      </c>
      <c r="B32" s="29" t="n"/>
      <c r="C32" s="30" t="n"/>
      <c r="D32" s="49">
        <f>Morosità!K12</f>
        <v/>
      </c>
      <c r="E32" s="50">
        <f>Morosità!N12</f>
        <v/>
      </c>
      <c r="F32" s="63">
        <f>Morosità!O12</f>
        <v/>
      </c>
    </row>
  </sheetData>
  <mergeCells count="40">
    <mergeCell ref="A1:L1"/>
    <mergeCell ref="A2:L2"/>
    <mergeCell ref="A3:L3"/>
    <mergeCell ref="A4:D4"/>
    <mergeCell ref="E4:G4"/>
    <mergeCell ref="A5:D5"/>
    <mergeCell ref="E5:G5"/>
    <mergeCell ref="A6:D6"/>
    <mergeCell ref="E6:G6"/>
    <mergeCell ref="A7:D7"/>
    <mergeCell ref="E7:G7"/>
    <mergeCell ref="A8:D8"/>
    <mergeCell ref="E8:G8"/>
    <mergeCell ref="A9:D9"/>
    <mergeCell ref="E9:G9"/>
    <mergeCell ref="A10:D10"/>
    <mergeCell ref="E10:G10"/>
    <mergeCell ref="A11:D11"/>
    <mergeCell ref="E11:G11"/>
    <mergeCell ref="A12:D12"/>
    <mergeCell ref="E12:G12"/>
    <mergeCell ref="A13:D13"/>
    <mergeCell ref="E13:G13"/>
    <mergeCell ref="A15:L15"/>
    <mergeCell ref="A16:C16"/>
    <mergeCell ref="A17:C17"/>
    <mergeCell ref="A18:C18"/>
    <mergeCell ref="A19:C19"/>
    <mergeCell ref="A21:L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0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32" customHeight="1">
      <c r="A1" s="1" t="inlineStr">
        <is>
          <t>ISTRUZIONI — GESTIONE MOROSITÀ INQUILINI</t>
        </is>
      </c>
    </row>
    <row r="2" ht="10" customHeight="1">
      <c r="A2" s="42" t="inlineStr"/>
      <c r="B2" s="42" t="inlineStr"/>
      <c r="C2" s="42" t="n"/>
      <c r="D2" s="42" t="n"/>
      <c r="E2" s="42" t="n"/>
      <c r="F2" s="42" t="n"/>
      <c r="G2" s="42" t="n"/>
    </row>
    <row r="3" ht="10" customHeight="1">
      <c r="A3" s="43" t="inlineStr">
        <is>
          <t>FOGLIO 1 — MOROSITÀ</t>
        </is>
      </c>
      <c r="B3" s="29" t="n"/>
      <c r="C3" s="29" t="n"/>
      <c r="D3" s="29" t="n"/>
      <c r="E3" s="29" t="n"/>
      <c r="F3" s="29" t="n"/>
      <c r="G3" s="30" t="n"/>
    </row>
    <row r="4" ht="30" customHeight="1">
      <c r="A4" s="28" t="inlineStr">
        <is>
          <t>Come aggiornare i dati:</t>
        </is>
      </c>
      <c r="B4" s="44" t="inlineStr">
        <is>
          <t>Inserire ogni nuovo sollecito in una riga vuota sotto la riga 12. Compilare obbligatoriamente: ID Sollecito, Data Sollecito, Conduttore, Codice Fiscale, Proprietario/Locatore, Immobile, Indirizzo, Contratto, Canone Mensile, Mesi Insoluti, Giorni Ritardo, Esito Pagamento, Data Ultimo Contatto.</t>
        </is>
      </c>
      <c r="C4" s="29" t="n"/>
      <c r="D4" s="29" t="n"/>
      <c r="E4" s="29" t="n"/>
      <c r="F4" s="29" t="n"/>
      <c r="G4" s="30" t="n"/>
    </row>
    <row r="5" ht="30" customHeight="1">
      <c r="A5" s="28" t="inlineStr">
        <is>
          <t>Celle in giallo (FFFBEB):</t>
        </is>
      </c>
      <c r="B5" s="44" t="inlineStr">
        <is>
          <t>Sono calcolate automaticamente (Importo Arretrati, Penali/Interessi, Totale Dovuto, Stato Sollecito). Non modificarle manualmente.</t>
        </is>
      </c>
      <c r="C5" s="29" t="n"/>
      <c r="D5" s="29" t="n"/>
      <c r="E5" s="29" t="n"/>
      <c r="F5" s="29" t="n"/>
      <c r="G5" s="30" t="n"/>
    </row>
    <row r="6" ht="30" customHeight="1">
      <c r="A6" s="28" t="inlineStr">
        <is>
          <t>Importo Arretrati €:</t>
        </is>
      </c>
      <c r="B6" s="44">
        <f> Canone Mensile × Mesi Insoluti (calcolato automaticamente).</f>
        <v/>
      </c>
      <c r="C6" s="29" t="n"/>
      <c r="D6" s="29" t="n"/>
      <c r="E6" s="29" t="n"/>
      <c r="F6" s="29" t="n"/>
      <c r="G6" s="30" t="n"/>
    </row>
    <row r="7" ht="30" customHeight="1">
      <c r="A7" s="28" t="inlineStr">
        <is>
          <t>Penali / Interessi €:</t>
        </is>
      </c>
      <c r="B7" s="44">
        <f> 2% degli Arretrati (tasso penale convenzionale). Modificare la formula se prevista una percentuale diversa nel contratto.</f>
        <v/>
      </c>
      <c r="C7" s="29" t="n"/>
      <c r="D7" s="29" t="n"/>
      <c r="E7" s="29" t="n"/>
      <c r="F7" s="29" t="n"/>
      <c r="G7" s="30" t="n"/>
    </row>
    <row r="8" ht="30" customHeight="1">
      <c r="A8" s="28" t="inlineStr">
        <is>
          <t>Totale Dovuto €:</t>
        </is>
      </c>
      <c r="B8" s="44">
        <f> Arretrati + Spese Condominiali + Penali/Interessi.</f>
        <v/>
      </c>
      <c r="C8" s="29" t="n"/>
      <c r="D8" s="29" t="n"/>
      <c r="E8" s="29" t="n"/>
      <c r="F8" s="29" t="n"/>
      <c r="G8" s="30" t="n"/>
    </row>
    <row r="9" ht="30" customHeight="1">
      <c r="A9" s="28" t="inlineStr">
        <is>
          <t>Stato Sollecito:</t>
        </is>
      </c>
      <c r="B9" s="44" t="inlineStr">
        <is>
          <t>Calcolato automaticamente in base ai Giorni di Ritardo: 0 gg = Regolare | 1-15 gg = 1° sollecito | 16-30 gg = 2° sollecito | &gt;30 gg = Diffida.</t>
        </is>
      </c>
      <c r="C9" s="29" t="n"/>
      <c r="D9" s="29" t="n"/>
      <c r="E9" s="29" t="n"/>
      <c r="F9" s="29" t="n"/>
      <c r="G9" s="30" t="n"/>
    </row>
    <row r="10" ht="30" customHeight="1">
      <c r="A10" s="28" t="inlineStr">
        <is>
          <t>Esito Pagamento:</t>
        </is>
      </c>
      <c r="B10" s="44" t="inlineStr">
        <is>
          <t>Inserire manualmente: 'Pagato', 'Parziale', 'Non pagato'.</t>
        </is>
      </c>
      <c r="C10" s="29" t="n"/>
      <c r="D10" s="29" t="n"/>
      <c r="E10" s="29" t="n"/>
      <c r="F10" s="29" t="n"/>
      <c r="G10" s="30" t="n"/>
    </row>
    <row r="11" ht="10" customHeight="1">
      <c r="A11" s="42" t="inlineStr"/>
      <c r="B11" s="42" t="inlineStr"/>
      <c r="C11" s="42" t="n"/>
      <c r="D11" s="42" t="n"/>
      <c r="E11" s="42" t="n"/>
      <c r="F11" s="42" t="n"/>
      <c r="G11" s="42" t="n"/>
    </row>
    <row r="12" ht="10" customHeight="1">
      <c r="A12" s="43" t="inlineStr">
        <is>
          <t>LIVELLI DI SOLLECITO — SIGNIFICATO LEGALE</t>
        </is>
      </c>
      <c r="B12" s="29" t="n"/>
      <c r="C12" s="29" t="n"/>
      <c r="D12" s="29" t="n"/>
      <c r="E12" s="29" t="n"/>
      <c r="F12" s="29" t="n"/>
      <c r="G12" s="30" t="n"/>
    </row>
    <row r="13" ht="30" customHeight="1">
      <c r="A13" s="28" t="inlineStr">
        <is>
          <t>1° Sollecito (1-15 gg):</t>
        </is>
      </c>
      <c r="B13" s="44" t="inlineStr">
        <is>
          <t>Comunicazione formale (lettera o PEC) con cui si invita l'inquilino a regolarizzare il pagamento entro un termine stabilito.</t>
        </is>
      </c>
      <c r="C13" s="29" t="n"/>
      <c r="D13" s="29" t="n"/>
      <c r="E13" s="29" t="n"/>
      <c r="F13" s="29" t="n"/>
      <c r="G13" s="30" t="n"/>
    </row>
    <row r="14" ht="30" customHeight="1">
      <c r="A14" s="28" t="inlineStr">
        <is>
          <t>2° Sollecito (16-30 gg):</t>
        </is>
      </c>
      <c r="B14" s="44" t="inlineStr">
        <is>
          <t>Secondo avviso formale. Si raccomanda l'invio tramite raccomandata A/R o PEC certificata. Costituisce in mora l'inquilino.</t>
        </is>
      </c>
      <c r="C14" s="29" t="n"/>
      <c r="D14" s="29" t="n"/>
      <c r="E14" s="29" t="n"/>
      <c r="F14" s="29" t="n"/>
      <c r="G14" s="30" t="n"/>
    </row>
    <row r="15" ht="30" customHeight="1">
      <c r="A15" s="28" t="inlineStr">
        <is>
          <t>Diffida (&gt;30 gg):</t>
        </is>
      </c>
      <c r="B15" s="44" t="inlineStr">
        <is>
          <t>Atto formale (spesso tramite avvocato) che precede l'azione legale di sfratto per morosità ex art. 658 c.p.c. La diffida deve indicare l'importo esatto e il termine per pagare.</t>
        </is>
      </c>
      <c r="C15" s="29" t="n"/>
      <c r="D15" s="29" t="n"/>
      <c r="E15" s="29" t="n"/>
      <c r="F15" s="29" t="n"/>
      <c r="G15" s="30" t="n"/>
    </row>
    <row r="16" ht="10" customHeight="1">
      <c r="A16" s="42" t="inlineStr"/>
      <c r="B16" s="42" t="inlineStr"/>
      <c r="C16" s="42" t="n"/>
      <c r="D16" s="42" t="n"/>
      <c r="E16" s="42" t="n"/>
      <c r="F16" s="42" t="n"/>
      <c r="G16" s="42" t="n"/>
    </row>
    <row r="17" ht="10" customHeight="1">
      <c r="A17" s="43" t="inlineStr">
        <is>
          <t>NOTE OPERATIVE E RIFERIMENTI NORMATIVI</t>
        </is>
      </c>
      <c r="B17" s="29" t="n"/>
      <c r="C17" s="29" t="n"/>
      <c r="D17" s="29" t="n"/>
      <c r="E17" s="29" t="n"/>
      <c r="F17" s="29" t="n"/>
      <c r="G17" s="30" t="n"/>
    </row>
    <row r="18" ht="30" customHeight="1">
      <c r="A18" s="28" t="inlineStr">
        <is>
          <t>Contratto 4+4:</t>
        </is>
      </c>
      <c r="B18" s="44" t="inlineStr">
        <is>
          <t>Contratto di locazione a uso abitativo a canone libero, durata 4 anni + rinnovo 4 anni. Registrazione obbligatoria presso l'Agenzia delle Entrate entro 30 giorni dalla sottoscrizione.</t>
        </is>
      </c>
      <c r="C18" s="29" t="n"/>
      <c r="D18" s="29" t="n"/>
      <c r="E18" s="29" t="n"/>
      <c r="F18" s="29" t="n"/>
      <c r="G18" s="30" t="n"/>
    </row>
    <row r="19" ht="30" customHeight="1">
      <c r="A19" s="28" t="inlineStr">
        <is>
          <t>Contratto 3+2 canone concordato:</t>
        </is>
      </c>
      <c r="B19" s="44" t="inlineStr">
        <is>
          <t>Durata 3+2, canone determinato da accordi locali tra organizzazioni di categoria. Prevede agevolazioni fiscali (cedolare secca al 10%).</t>
        </is>
      </c>
      <c r="C19" s="29" t="n"/>
      <c r="D19" s="29" t="n"/>
      <c r="E19" s="29" t="n"/>
      <c r="F19" s="29" t="n"/>
      <c r="G19" s="30" t="n"/>
    </row>
    <row r="20" ht="30" customHeight="1">
      <c r="A20" s="28" t="inlineStr">
        <is>
          <t>Contratto Transitorio:</t>
        </is>
      </c>
      <c r="B20" s="44" t="inlineStr">
        <is>
          <t>Durata da 1 a 18 mesi, per esigenze temporanee del locatore o del conduttore. Canone concordato nelle città ad alta tensione abitativa.</t>
        </is>
      </c>
      <c r="C20" s="29" t="n"/>
      <c r="D20" s="29" t="n"/>
      <c r="E20" s="29" t="n"/>
      <c r="F20" s="29" t="n"/>
      <c r="G20" s="30" t="n"/>
    </row>
    <row r="21" ht="30" customHeight="1">
      <c r="A21" s="28" t="inlineStr">
        <is>
          <t>Deposito Cauzionale:</t>
        </is>
      </c>
      <c r="B21" s="44" t="inlineStr">
        <is>
          <t>Non può superare 3 mensilità del canone (art. 11 L. 392/1978). Può essere escusso per morosità non sanata al termine del contratto.</t>
        </is>
      </c>
      <c r="C21" s="29" t="n"/>
      <c r="D21" s="29" t="n"/>
      <c r="E21" s="29" t="n"/>
      <c r="F21" s="29" t="n"/>
      <c r="G21" s="30" t="n"/>
    </row>
    <row r="22" ht="30" customHeight="1">
      <c r="A22" s="28" t="inlineStr">
        <is>
          <t>Cedolare Secca:</t>
        </is>
      </c>
      <c r="B22" s="44" t="inlineStr">
        <is>
          <t>Regime fiscale sostitutivo (21% canone libero, 10% concordato) alternativo all'IRPEF. Esonera dal pagamento di imposta di registro e bollo.</t>
        </is>
      </c>
      <c r="C22" s="29" t="n"/>
      <c r="D22" s="29" t="n"/>
      <c r="E22" s="29" t="n"/>
      <c r="F22" s="29" t="n"/>
      <c r="G22" s="30" t="n"/>
    </row>
    <row r="23" ht="30" customHeight="1">
      <c r="A23" s="28" t="inlineStr">
        <is>
          <t>Morosità:</t>
        </is>
      </c>
      <c r="B23" s="44" t="inlineStr">
        <is>
          <t>L'inquilino è in morosità quando non paga il canone o gli oneri accessori. La morosità grave (&gt; 2 mensilità) è causa di risoluzione del contratto e sfratto.</t>
        </is>
      </c>
      <c r="C23" s="29" t="n"/>
      <c r="D23" s="29" t="n"/>
      <c r="E23" s="29" t="n"/>
      <c r="F23" s="29" t="n"/>
      <c r="G23" s="30" t="n"/>
    </row>
    <row r="24" ht="10" customHeight="1">
      <c r="A24" s="42" t="inlineStr"/>
      <c r="B24" s="42" t="inlineStr"/>
      <c r="C24" s="42" t="n"/>
      <c r="D24" s="42" t="n"/>
      <c r="E24" s="42" t="n"/>
      <c r="F24" s="42" t="n"/>
      <c r="G24" s="42" t="n"/>
    </row>
    <row r="25" ht="10" customHeight="1">
      <c r="A25" s="43" t="inlineStr">
        <is>
          <t>LEGENDA COLORI</t>
        </is>
      </c>
      <c r="B25" s="29" t="n"/>
      <c r="C25" s="29" t="n"/>
      <c r="D25" s="29" t="n"/>
      <c r="E25" s="29" t="n"/>
      <c r="F25" s="29" t="n"/>
      <c r="G25" s="30" t="n"/>
    </row>
    <row r="26" ht="30" customHeight="1">
      <c r="A26" s="28" t="inlineStr">
        <is>
          <t>Intestazioni (blu scuro #1E293B):</t>
        </is>
      </c>
      <c r="B26" s="44" t="inlineStr">
        <is>
          <t>Titoli principali del foglio — non modificare.</t>
        </is>
      </c>
      <c r="C26" s="29" t="n"/>
      <c r="D26" s="29" t="n"/>
      <c r="E26" s="29" t="n"/>
      <c r="F26" s="29" t="n"/>
      <c r="G26" s="30" t="n"/>
    </row>
    <row r="27" ht="30" customHeight="1">
      <c r="A27" s="28" t="inlineStr">
        <is>
          <t>Celle gialle (#FFFBEB):</t>
        </is>
      </c>
      <c r="B27" s="44" t="inlineStr">
        <is>
          <t>Calcolate automaticamente oppure celle da compilare come input.</t>
        </is>
      </c>
      <c r="C27" s="29" t="n"/>
      <c r="D27" s="29" t="n"/>
      <c r="E27" s="29" t="n"/>
      <c r="F27" s="29" t="n"/>
      <c r="G27" s="30" t="n"/>
    </row>
    <row r="28" ht="30" customHeight="1">
      <c r="A28" s="28" t="inlineStr">
        <is>
          <t>Rosso (#DC2626):</t>
        </is>
      </c>
      <c r="B28" s="44" t="inlineStr">
        <is>
          <t>Valori critici: Diffida, Non pagato, ritardo &gt; 60 giorni.</t>
        </is>
      </c>
      <c r="C28" s="29" t="n"/>
      <c r="D28" s="29" t="n"/>
      <c r="E28" s="29" t="n"/>
      <c r="F28" s="29" t="n"/>
      <c r="G28" s="30" t="n"/>
    </row>
    <row r="29" ht="30" customHeight="1">
      <c r="A29" s="28" t="inlineStr">
        <is>
          <t>Arancione (#EA580C):</t>
        </is>
      </c>
      <c r="B29" s="44" t="inlineStr">
        <is>
          <t>Valori di attenzione: 2° sollecito, Parziale, ritardo 31-60 giorni.</t>
        </is>
      </c>
      <c r="C29" s="29" t="n"/>
      <c r="D29" s="29" t="n"/>
      <c r="E29" s="29" t="n"/>
      <c r="F29" s="29" t="n"/>
      <c r="G29" s="30" t="n"/>
    </row>
    <row r="30" ht="30" customHeight="1">
      <c r="A30" s="28" t="inlineStr">
        <is>
          <t>Giallo (#CA8A04):</t>
        </is>
      </c>
      <c r="B30" s="44" t="inlineStr">
        <is>
          <t>Valori di avviso: 1° sollecito, ritardo 16-30 giorni.</t>
        </is>
      </c>
      <c r="C30" s="29" t="n"/>
      <c r="D30" s="29" t="n"/>
      <c r="E30" s="29" t="n"/>
      <c r="F30" s="29" t="n"/>
      <c r="G30" s="30" t="n"/>
    </row>
    <row r="31" ht="30" customHeight="1">
      <c r="A31" s="28" t="inlineStr">
        <is>
          <t>Verde (#16A34A):</t>
        </is>
      </c>
      <c r="B31" s="44" t="inlineStr">
        <is>
          <t>Situazione regolare o pagamento effettuato.</t>
        </is>
      </c>
      <c r="C31" s="29" t="n"/>
      <c r="D31" s="29" t="n"/>
      <c r="E31" s="29" t="n"/>
      <c r="F31" s="29" t="n"/>
      <c r="G31" s="30" t="n"/>
    </row>
    <row r="32" ht="30" customHeight="1">
      <c r="A32" s="28" t="inlineStr">
        <is>
          <t>Righe alternate (#F8FAFC / bianco):</t>
        </is>
      </c>
      <c r="B32" s="44" t="inlineStr">
        <is>
          <t>Facilita la lettura della tabella.</t>
        </is>
      </c>
      <c r="C32" s="29" t="n"/>
      <c r="D32" s="29" t="n"/>
      <c r="E32" s="29" t="n"/>
      <c r="F32" s="29" t="n"/>
      <c r="G32" s="30" t="n"/>
    </row>
    <row r="33" ht="10" customHeight="1">
      <c r="A33" s="42" t="inlineStr"/>
      <c r="B33" s="42" t="inlineStr"/>
      <c r="C33" s="42" t="n"/>
      <c r="D33" s="42" t="n"/>
      <c r="E33" s="42" t="n"/>
      <c r="F33" s="42" t="n"/>
      <c r="G33" s="42" t="n"/>
    </row>
    <row r="34" ht="10" customHeight="1">
      <c r="A34" s="43" t="inlineStr">
        <is>
          <t>FOGLIO 2 — DASHBOARD</t>
        </is>
      </c>
      <c r="B34" s="29" t="n"/>
      <c r="C34" s="29" t="n"/>
      <c r="D34" s="29" t="n"/>
      <c r="E34" s="29" t="n"/>
      <c r="F34" s="29" t="n"/>
      <c r="G34" s="30" t="n"/>
    </row>
    <row r="35" ht="30" customHeight="1">
      <c r="A35" s="28" t="inlineStr">
        <is>
          <t>KPI automatici:</t>
        </is>
      </c>
      <c r="B35" s="44" t="inlineStr">
        <is>
          <t>Tutti i valori nel foglio Dashboard si aggiornano automaticamente al modificare i dati nel foglio Morosità. Non inserire dati manualmente in Dashboard.</t>
        </is>
      </c>
      <c r="C35" s="29" t="n"/>
      <c r="D35" s="29" t="n"/>
      <c r="E35" s="29" t="n"/>
      <c r="F35" s="29" t="n"/>
      <c r="G35" s="30" t="n"/>
    </row>
    <row r="36" ht="30" customHeight="1">
      <c r="A36" s="28" t="inlineStr">
        <is>
          <t>Grafici:</t>
        </is>
      </c>
      <c r="B36" s="44" t="inlineStr">
        <is>
          <t>I grafici mostrano la distribuzione degli arretrati, gli stati dei solleciti e il totale dovuto per inquilino. Si aggiornano automaticamente.</t>
        </is>
      </c>
      <c r="C36" s="29" t="n"/>
      <c r="D36" s="29" t="n"/>
      <c r="E36" s="29" t="n"/>
      <c r="F36" s="29" t="n"/>
      <c r="G36" s="30" t="n"/>
    </row>
    <row r="37" ht="10" customHeight="1">
      <c r="A37" s="42" t="inlineStr"/>
      <c r="B37" s="42" t="inlineStr"/>
      <c r="C37" s="42" t="n"/>
      <c r="D37" s="42" t="n"/>
      <c r="E37" s="42" t="n"/>
      <c r="F37" s="42" t="n"/>
      <c r="G37" s="42" t="n"/>
    </row>
    <row r="38" ht="10" customHeight="1">
      <c r="A38" s="43" t="inlineStr">
        <is>
          <t>CONTATTI E SUPPORTO</t>
        </is>
      </c>
      <c r="B38" s="29" t="n"/>
      <c r="C38" s="29" t="n"/>
      <c r="D38" s="29" t="n"/>
      <c r="E38" s="29" t="n"/>
      <c r="F38" s="29" t="n"/>
      <c r="G38" s="30" t="n"/>
    </row>
    <row r="39" ht="30" customHeight="1">
      <c r="A39" s="28" t="inlineStr">
        <is>
          <t>Agenzia delle Entrate:</t>
        </is>
      </c>
      <c r="B39" s="44" t="inlineStr">
        <is>
          <t>www.agenziaentrate.gov.it — Registrazione contratti, cedolare secca, modello RLI.</t>
        </is>
      </c>
      <c r="C39" s="29" t="n"/>
      <c r="D39" s="29" t="n"/>
      <c r="E39" s="29" t="n"/>
      <c r="F39" s="29" t="n"/>
      <c r="G39" s="30" t="n"/>
    </row>
    <row r="40" ht="30" customHeight="1">
      <c r="A40" s="28" t="inlineStr">
        <is>
          <t>Riferimento normativo:</t>
        </is>
      </c>
      <c r="B40" s="44" t="inlineStr">
        <is>
          <t>L. 392/1978 (equo canone), L. 431/1998 (locazioni abitative), art. 658 c.p.c. (sfratto per morosità), D.Lgs. 23/2011 (cedolare secca).</t>
        </is>
      </c>
      <c r="C40" s="29" t="n"/>
      <c r="D40" s="29" t="n"/>
      <c r="E40" s="29" t="n"/>
      <c r="F40" s="29" t="n"/>
      <c r="G40" s="30" t="n"/>
    </row>
  </sheetData>
  <mergeCells count="34">
    <mergeCell ref="A1:G1"/>
    <mergeCell ref="A3:G3"/>
    <mergeCell ref="B4:G4"/>
    <mergeCell ref="B5:G5"/>
    <mergeCell ref="B6:G6"/>
    <mergeCell ref="B7:G7"/>
    <mergeCell ref="B8:G8"/>
    <mergeCell ref="B9:G9"/>
    <mergeCell ref="B10:G10"/>
    <mergeCell ref="A12:G12"/>
    <mergeCell ref="B13:G13"/>
    <mergeCell ref="B14:G14"/>
    <mergeCell ref="B15:G15"/>
    <mergeCell ref="A17:G17"/>
    <mergeCell ref="B18:G18"/>
    <mergeCell ref="B19:G19"/>
    <mergeCell ref="B20:G20"/>
    <mergeCell ref="B21:G21"/>
    <mergeCell ref="B22:G22"/>
    <mergeCell ref="B23:G23"/>
    <mergeCell ref="A25:G25"/>
    <mergeCell ref="B26:G26"/>
    <mergeCell ref="B27:G27"/>
    <mergeCell ref="B28:G28"/>
    <mergeCell ref="B29:G29"/>
    <mergeCell ref="B30:G30"/>
    <mergeCell ref="B31:G31"/>
    <mergeCell ref="B32:G32"/>
    <mergeCell ref="A34:G34"/>
    <mergeCell ref="B35:G35"/>
    <mergeCell ref="B36:G36"/>
    <mergeCell ref="A38:G38"/>
    <mergeCell ref="B39:G39"/>
    <mergeCell ref="B40:G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2026-06-22T03:33:52Z</dcterms:created>
  <dcterms:modified xmlns:dcterms="http://purl.org/dc/terms/" xmlns:xsi="http://www.w3.org/2001/XMLSchema-instance" xsi:type="dcterms:W3CDTF">2026-06-22T03:33:52Z</dcterms:modified>
</cp:coreProperties>
</file>