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rosità Condomini" sheetId="1" state="visible" r:id="rId1"/>
    <sheet xmlns:r="http://schemas.openxmlformats.org/officeDocument/2006/relationships" name="Scadenzario Solleciti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 &quot;€&quot;"/>
    <numFmt numFmtId="165" formatCode="DD/MM/YYYY"/>
    <numFmt numFmtId="166" formatCode="0,0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0F766E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" fontId="3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164" fontId="5" fillId="6" borderId="1" applyAlignment="1" pivotButton="0" quotePrefix="0" xfId="0">
      <alignment horizontal="center" vertical="center" wrapText="1"/>
    </xf>
    <xf numFmtId="1" fontId="5" fillId="6" borderId="1" applyAlignment="1" pivotButton="0" quotePrefix="0" xfId="0">
      <alignment horizontal="center" vertical="center" wrapText="1"/>
    </xf>
    <xf numFmtId="166" fontId="5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/>
    </xf>
    <xf numFmtId="164" fontId="6" fillId="0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0" fillId="4" borderId="1" pivotButton="0" quotePrefix="0" xfId="0"/>
    <xf numFmtId="164" fontId="0" fillId="4" borderId="1" pivotButton="0" quotePrefix="0" xfId="0"/>
    <xf numFmtId="0" fontId="0" fillId="5" borderId="1" pivotButton="0" quotePrefix="0" xfId="0"/>
    <xf numFmtId="164" fontId="0" fillId="5" borderId="1" pivotButton="0" quotePrefix="0" xfId="0"/>
    <xf numFmtId="1" fontId="6" fillId="0" borderId="1" applyAlignment="1" pivotButton="0" quotePrefix="0" xfId="0">
      <alignment horizontal="center" vertical="center" wrapText="1"/>
    </xf>
    <xf numFmtId="166" fontId="6" fillId="0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92400E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Saldo Insoluto per Unità Immobiliare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'Dashboard'!$D$4:$D$13</f>
            </numRef>
          </cat>
          <val>
            <numRef>
              <f>'Dashboard'!$E$4:$E$13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Condominio/Proprietario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Stato Pagamento</a:t>
            </a:r>
          </a:p>
        </rich>
      </tx>
    </title>
    <plotArea>
      <pieChart>
        <varyColors val="1"/>
        <ser>
          <idx val="0"/>
          <order val="0"/>
          <tx>
            <strRef>
              <f>'Dashboard'!E15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'Dashboard'!$D$16:$D$17</f>
            </numRef>
          </cat>
          <val>
            <numRef>
              <f>'Dashboard'!$E$16:$E$17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21</row>
      <rowOff>0</rowOff>
    </from>
    <ext cx="50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22" customWidth="1" min="3" max="3"/>
    <col width="10" customWidth="1" min="4" max="4"/>
    <col width="10" customWidth="1" min="5" max="5"/>
    <col width="18" customWidth="1" min="6" max="6"/>
    <col width="16" customWidth="1" min="7" max="7"/>
    <col width="15" customWidth="1" min="8" max="8"/>
    <col width="15" customWidth="1" min="9" max="9"/>
    <col width="14" customWidth="1" min="10" max="10"/>
    <col width="13" customWidth="1" min="11" max="11"/>
    <col width="12" customWidth="1" min="12" max="12"/>
    <col width="18" customWidth="1" min="13" max="13"/>
    <col width="13" customWidth="1" min="14" max="14"/>
    <col width="11" customWidth="1" min="15" max="15"/>
  </cols>
  <sheetData>
    <row r="1" ht="26" customHeight="1">
      <c r="A1" s="1" t="inlineStr">
        <is>
          <t>GESTIONE SOLLECITI MOROSITÀ CONDOMINIALE - Studio Amministrazione Conti Srl</t>
        </is>
      </c>
    </row>
    <row r="2"/>
    <row r="3" ht="34" customHeight="1">
      <c r="A3" s="2" t="inlineStr">
        <is>
          <t>ID Unità</t>
        </is>
      </c>
      <c r="B3" s="2" t="inlineStr">
        <is>
          <t>Condominio</t>
        </is>
      </c>
      <c r="C3" s="2" t="inlineStr">
        <is>
          <t>Proprietario/Conduttore</t>
        </is>
      </c>
      <c r="D3" s="2" t="inlineStr">
        <is>
          <t>Interno/Unità</t>
        </is>
      </c>
      <c r="E3" s="2" t="inlineStr">
        <is>
          <t>Millesimi</t>
        </is>
      </c>
      <c r="F3" s="2" t="inlineStr">
        <is>
          <t>Quota Ordinaria Trim. (€)</t>
        </is>
      </c>
      <c r="G3" s="2" t="inlineStr">
        <is>
          <t>Quota Straordinaria (€)</t>
        </is>
      </c>
      <c r="H3" s="2" t="inlineStr">
        <is>
          <t>Totale Dovuto (€)</t>
        </is>
      </c>
      <c r="I3" s="2" t="inlineStr">
        <is>
          <t>Totale Pagato (€)</t>
        </is>
      </c>
      <c r="J3" s="2" t="inlineStr">
        <is>
          <t>Saldo Insoluto (€)</t>
        </is>
      </c>
      <c r="K3" s="2" t="inlineStr">
        <is>
          <t>Data Scadenza</t>
        </is>
      </c>
      <c r="L3" s="2" t="inlineStr">
        <is>
          <t>Giorni di Ritardo</t>
        </is>
      </c>
      <c r="M3" s="2" t="inlineStr">
        <is>
          <t>Livello Sollecito</t>
        </is>
      </c>
      <c r="N3" s="2" t="inlineStr">
        <is>
          <t>Stato Pagamento</t>
        </is>
      </c>
      <c r="O3" s="2" t="inlineStr">
        <is>
          <t>% Insoluto</t>
        </is>
      </c>
    </row>
    <row r="4">
      <c r="A4" s="3" t="inlineStr">
        <is>
          <t>COND-001</t>
        </is>
      </c>
      <c r="B4" s="4" t="inlineStr">
        <is>
          <t>Condominio Via Roma 12, Milano</t>
        </is>
      </c>
      <c r="C4" s="4" t="inlineStr">
        <is>
          <t>Marco Rossi</t>
        </is>
      </c>
      <c r="D4" s="3" t="inlineStr">
        <is>
          <t>Int. 3</t>
        </is>
      </c>
      <c r="E4" s="3" t="n">
        <v>85</v>
      </c>
      <c r="F4" s="5" t="n">
        <v>450</v>
      </c>
      <c r="G4" s="5" t="n">
        <v>200</v>
      </c>
      <c r="H4" s="5">
        <f>F4+G4</f>
        <v/>
      </c>
      <c r="I4" s="6" t="n">
        <v>380</v>
      </c>
      <c r="J4" s="5">
        <f>H4-I4</f>
        <v/>
      </c>
      <c r="K4" s="7" t="inlineStr">
        <is>
          <t>28/02/2026</t>
        </is>
      </c>
      <c r="L4" s="8">
        <f>IF(J4&gt;0,MAX(0,TODAY()-K4),0)</f>
        <v/>
      </c>
      <c r="M4" s="9">
        <f>IF(J4&lt;=0,"Nessuno",IF(L4&lt;=30,"1° Sollecito",IF(L4&lt;=60,"2° Sollecito",IF(L4&lt;=90,"Diffida/3° Sollecito","Azione Legale"))))</f>
        <v/>
      </c>
      <c r="N4" s="9">
        <f>IF(J4&lt;=0,"Regolare","Moroso")</f>
        <v/>
      </c>
      <c r="O4" s="10">
        <f>IFERROR(J4/H4,0)</f>
        <v/>
      </c>
    </row>
    <row r="5">
      <c r="A5" s="11" t="inlineStr">
        <is>
          <t>COND-002</t>
        </is>
      </c>
      <c r="B5" s="12" t="inlineStr">
        <is>
          <t>Condominio Via Garibaldi 8, Torino</t>
        </is>
      </c>
      <c r="C5" s="12" t="inlineStr">
        <is>
          <t>Giulia Bianchi</t>
        </is>
      </c>
      <c r="D5" s="11" t="inlineStr">
        <is>
          <t>Int. 5</t>
        </is>
      </c>
      <c r="E5" s="11" t="n">
        <v>120</v>
      </c>
      <c r="F5" s="13" t="n">
        <v>520</v>
      </c>
      <c r="G5" s="13" t="n">
        <v>0</v>
      </c>
      <c r="H5" s="13">
        <f>F5+G5</f>
        <v/>
      </c>
      <c r="I5" s="6" t="n">
        <v>520</v>
      </c>
      <c r="J5" s="13">
        <f>H5-I5</f>
        <v/>
      </c>
      <c r="K5" s="14" t="inlineStr">
        <is>
          <t>15/01/2026</t>
        </is>
      </c>
      <c r="L5" s="15">
        <f>IF(J5&gt;0,MAX(0,TODAY()-K5),0)</f>
        <v/>
      </c>
      <c r="M5" s="16">
        <f>IF(J5&lt;=0,"Nessuno",IF(L5&lt;=30,"1° Sollecito",IF(L5&lt;=60,"2° Sollecito",IF(L5&lt;=90,"Diffida/3° Sollecito","Azione Legale"))))</f>
        <v/>
      </c>
      <c r="N5" s="16">
        <f>IF(J5&lt;=0,"Regolare","Moroso")</f>
        <v/>
      </c>
      <c r="O5" s="17">
        <f>IFERROR(J5/H5,0)</f>
        <v/>
      </c>
    </row>
    <row r="6">
      <c r="A6" s="3" t="inlineStr">
        <is>
          <t>COND-003</t>
        </is>
      </c>
      <c r="B6" s="4" t="inlineStr">
        <is>
          <t>Condominio Corso Italia 45, Roma</t>
        </is>
      </c>
      <c r="C6" s="4" t="inlineStr">
        <is>
          <t>Luca Ferrari</t>
        </is>
      </c>
      <c r="D6" s="3" t="inlineStr">
        <is>
          <t>Int. 1</t>
        </is>
      </c>
      <c r="E6" s="3" t="n">
        <v>95</v>
      </c>
      <c r="F6" s="5" t="n">
        <v>480</v>
      </c>
      <c r="G6" s="5" t="n">
        <v>150</v>
      </c>
      <c r="H6" s="5">
        <f>F6+G6</f>
        <v/>
      </c>
      <c r="I6" s="6" t="n">
        <v>630</v>
      </c>
      <c r="J6" s="5">
        <f>H6-I6</f>
        <v/>
      </c>
      <c r="K6" s="7" t="inlineStr">
        <is>
          <t>10/12/2025</t>
        </is>
      </c>
      <c r="L6" s="8">
        <f>IF(J6&gt;0,MAX(0,TODAY()-K6),0)</f>
        <v/>
      </c>
      <c r="M6" s="9">
        <f>IF(J6&lt;=0,"Nessuno",IF(L6&lt;=30,"1° Sollecito",IF(L6&lt;=60,"2° Sollecito",IF(L6&lt;=90,"Diffida/3° Sollecito","Azione Legale"))))</f>
        <v/>
      </c>
      <c r="N6" s="9">
        <f>IF(J6&lt;=0,"Regolare","Moroso")</f>
        <v/>
      </c>
      <c r="O6" s="10">
        <f>IFERROR(J6/H6,0)</f>
        <v/>
      </c>
    </row>
    <row r="7">
      <c r="A7" s="11" t="inlineStr">
        <is>
          <t>COND-004</t>
        </is>
      </c>
      <c r="B7" s="12" t="inlineStr">
        <is>
          <t>Condominio Via Dante 3, Bologna</t>
        </is>
      </c>
      <c r="C7" s="12" t="inlineStr">
        <is>
          <t>Anna Esposito</t>
        </is>
      </c>
      <c r="D7" s="11" t="inlineStr">
        <is>
          <t>Int. 7</t>
        </is>
      </c>
      <c r="E7" s="11" t="n">
        <v>60</v>
      </c>
      <c r="F7" s="13" t="n">
        <v>340</v>
      </c>
      <c r="G7" s="13" t="n">
        <v>0</v>
      </c>
      <c r="H7" s="13">
        <f>F7+G7</f>
        <v/>
      </c>
      <c r="I7" s="6" t="n">
        <v>340</v>
      </c>
      <c r="J7" s="13">
        <f>H7-I7</f>
        <v/>
      </c>
      <c r="K7" s="14" t="inlineStr">
        <is>
          <t>05/03/2026</t>
        </is>
      </c>
      <c r="L7" s="15">
        <f>IF(J7&gt;0,MAX(0,TODAY()-K7),0)</f>
        <v/>
      </c>
      <c r="M7" s="16">
        <f>IF(J7&lt;=0,"Nessuno",IF(L7&lt;=30,"1° Sollecito",IF(L7&lt;=60,"2° Sollecito",IF(L7&lt;=90,"Diffida/3° Sollecito","Azione Legale"))))</f>
        <v/>
      </c>
      <c r="N7" s="16">
        <f>IF(J7&lt;=0,"Regolare","Moroso")</f>
        <v/>
      </c>
      <c r="O7" s="17">
        <f>IFERROR(J7/H7,0)</f>
        <v/>
      </c>
    </row>
    <row r="8">
      <c r="A8" s="3" t="inlineStr">
        <is>
          <t>COND-005</t>
        </is>
      </c>
      <c r="B8" s="4" t="inlineStr">
        <is>
          <t>Condominio Viale Europa 21, Napoli</t>
        </is>
      </c>
      <c r="C8" s="4" t="inlineStr">
        <is>
          <t>Francesca Romano</t>
        </is>
      </c>
      <c r="D8" s="3" t="inlineStr">
        <is>
          <t>Int. 2</t>
        </is>
      </c>
      <c r="E8" s="3" t="n">
        <v>110</v>
      </c>
      <c r="F8" s="5" t="n">
        <v>500</v>
      </c>
      <c r="G8" s="5" t="n">
        <v>300</v>
      </c>
      <c r="H8" s="5">
        <f>F8+G8</f>
        <v/>
      </c>
      <c r="I8" s="6" t="n">
        <v>800</v>
      </c>
      <c r="J8" s="5">
        <f>H8-I8</f>
        <v/>
      </c>
      <c r="K8" s="7" t="inlineStr">
        <is>
          <t>20/11/2025</t>
        </is>
      </c>
      <c r="L8" s="8">
        <f>IF(J8&gt;0,MAX(0,TODAY()-K8),0)</f>
        <v/>
      </c>
      <c r="M8" s="9">
        <f>IF(J8&lt;=0,"Nessuno",IF(L8&lt;=30,"1° Sollecito",IF(L8&lt;=60,"2° Sollecito",IF(L8&lt;=90,"Diffida/3° Sollecito","Azione Legale"))))</f>
        <v/>
      </c>
      <c r="N8" s="9">
        <f>IF(J8&lt;=0,"Regolare","Moroso")</f>
        <v/>
      </c>
      <c r="O8" s="10">
        <f>IFERROR(J8/H8,0)</f>
        <v/>
      </c>
    </row>
    <row r="9">
      <c r="A9" s="11" t="inlineStr">
        <is>
          <t>COND-006</t>
        </is>
      </c>
      <c r="B9" s="12" t="inlineStr">
        <is>
          <t>Condominio Via Roma 12, Milano</t>
        </is>
      </c>
      <c r="C9" s="12" t="inlineStr">
        <is>
          <t>Giuseppe Conti</t>
        </is>
      </c>
      <c r="D9" s="11" t="inlineStr">
        <is>
          <t>Int. 8</t>
        </is>
      </c>
      <c r="E9" s="11" t="n">
        <v>75</v>
      </c>
      <c r="F9" s="13" t="n">
        <v>400</v>
      </c>
      <c r="G9" s="13" t="n">
        <v>0</v>
      </c>
      <c r="H9" s="13">
        <f>F9+G9</f>
        <v/>
      </c>
      <c r="I9" s="6" t="n">
        <v>400</v>
      </c>
      <c r="J9" s="13">
        <f>H9-I9</f>
        <v/>
      </c>
      <c r="K9" s="14" t="inlineStr">
        <is>
          <t>01/03/2026</t>
        </is>
      </c>
      <c r="L9" s="15">
        <f>IF(J9&gt;0,MAX(0,TODAY()-K9),0)</f>
        <v/>
      </c>
      <c r="M9" s="16">
        <f>IF(J9&lt;=0,"Nessuno",IF(L9&lt;=30,"1° Sollecito",IF(L9&lt;=60,"2° Sollecito",IF(L9&lt;=90,"Diffida/3° Sollecito","Azione Legale"))))</f>
        <v/>
      </c>
      <c r="N9" s="16">
        <f>IF(J9&lt;=0,"Regolare","Moroso")</f>
        <v/>
      </c>
      <c r="O9" s="17">
        <f>IFERROR(J9/H9,0)</f>
        <v/>
      </c>
    </row>
    <row r="10">
      <c r="A10" s="3" t="inlineStr">
        <is>
          <t>COND-007</t>
        </is>
      </c>
      <c r="B10" s="4" t="inlineStr">
        <is>
          <t>Condominio Via Garibaldi 8, Torino</t>
        </is>
      </c>
      <c r="C10" s="4" t="inlineStr">
        <is>
          <t>Sara Greco</t>
        </is>
      </c>
      <c r="D10" s="3" t="inlineStr">
        <is>
          <t>Int. 2</t>
        </is>
      </c>
      <c r="E10" s="3" t="n">
        <v>130</v>
      </c>
      <c r="F10" s="5" t="n">
        <v>550</v>
      </c>
      <c r="G10" s="5" t="n">
        <v>100</v>
      </c>
      <c r="H10" s="5">
        <f>F10+G10</f>
        <v/>
      </c>
      <c r="I10" s="6" t="n">
        <v>650</v>
      </c>
      <c r="J10" s="5">
        <f>H10-I10</f>
        <v/>
      </c>
      <c r="K10" s="7" t="inlineStr">
        <is>
          <t>12/02/2026</t>
        </is>
      </c>
      <c r="L10" s="8">
        <f>IF(J10&gt;0,MAX(0,TODAY()-K10),0)</f>
        <v/>
      </c>
      <c r="M10" s="9">
        <f>IF(J10&lt;=0,"Nessuno",IF(L10&lt;=30,"1° Sollecito",IF(L10&lt;=60,"2° Sollecito",IF(L10&lt;=90,"Diffida/3° Sollecito","Azione Legale"))))</f>
        <v/>
      </c>
      <c r="N10" s="9">
        <f>IF(J10&lt;=0,"Regolare","Moroso")</f>
        <v/>
      </c>
      <c r="O10" s="10">
        <f>IFERROR(J10/H10,0)</f>
        <v/>
      </c>
    </row>
    <row r="11">
      <c r="A11" s="11" t="inlineStr">
        <is>
          <t>COND-008</t>
        </is>
      </c>
      <c r="B11" s="12" t="inlineStr">
        <is>
          <t>Condominio Corso Italia 45, Roma</t>
        </is>
      </c>
      <c r="C11" s="12" t="inlineStr">
        <is>
          <t>Matteo Ricci</t>
        </is>
      </c>
      <c r="D11" s="11" t="inlineStr">
        <is>
          <t>Int. 4</t>
        </is>
      </c>
      <c r="E11" s="11" t="n">
        <v>100</v>
      </c>
      <c r="F11" s="13" t="n">
        <v>470</v>
      </c>
      <c r="G11" s="13" t="n">
        <v>0</v>
      </c>
      <c r="H11" s="13">
        <f>F11+G11</f>
        <v/>
      </c>
      <c r="I11" s="6" t="n">
        <v>300</v>
      </c>
      <c r="J11" s="13">
        <f>H11-I11</f>
        <v/>
      </c>
      <c r="K11" s="14" t="inlineStr">
        <is>
          <t>18/01/2026</t>
        </is>
      </c>
      <c r="L11" s="15">
        <f>IF(J11&gt;0,MAX(0,TODAY()-K11),0)</f>
        <v/>
      </c>
      <c r="M11" s="16">
        <f>IF(J11&lt;=0,"Nessuno",IF(L11&lt;=30,"1° Sollecito",IF(L11&lt;=60,"2° Sollecito",IF(L11&lt;=90,"Diffida/3° Sollecito","Azione Legale"))))</f>
        <v/>
      </c>
      <c r="N11" s="16">
        <f>IF(J11&lt;=0,"Regolare","Moroso")</f>
        <v/>
      </c>
      <c r="O11" s="17">
        <f>IFERROR(J11/H11,0)</f>
        <v/>
      </c>
    </row>
    <row r="12">
      <c r="A12" s="3" t="inlineStr">
        <is>
          <t>COND-009</t>
        </is>
      </c>
      <c r="B12" s="4" t="inlineStr">
        <is>
          <t>Condominio Via Dante 3, Bologna</t>
        </is>
      </c>
      <c r="C12" s="4" t="inlineStr">
        <is>
          <t>Chiara Villa</t>
        </is>
      </c>
      <c r="D12" s="3" t="inlineStr">
        <is>
          <t>Int. 6</t>
        </is>
      </c>
      <c r="E12" s="3" t="n">
        <v>90</v>
      </c>
      <c r="F12" s="5" t="n">
        <v>410</v>
      </c>
      <c r="G12" s="5" t="n">
        <v>50</v>
      </c>
      <c r="H12" s="5">
        <f>F12+G12</f>
        <v/>
      </c>
      <c r="I12" s="6" t="n">
        <v>460</v>
      </c>
      <c r="J12" s="5">
        <f>H12-I12</f>
        <v/>
      </c>
      <c r="K12" s="7" t="inlineStr">
        <is>
          <t>25/02/2026</t>
        </is>
      </c>
      <c r="L12" s="8">
        <f>IF(J12&gt;0,MAX(0,TODAY()-K12),0)</f>
        <v/>
      </c>
      <c r="M12" s="9">
        <f>IF(J12&lt;=0,"Nessuno",IF(L12&lt;=30,"1° Sollecito",IF(L12&lt;=60,"2° Sollecito",IF(L12&lt;=90,"Diffida/3° Sollecito","Azione Legale"))))</f>
        <v/>
      </c>
      <c r="N12" s="9">
        <f>IF(J12&lt;=0,"Regolare","Moroso")</f>
        <v/>
      </c>
      <c r="O12" s="10">
        <f>IFERROR(J12/H12,0)</f>
        <v/>
      </c>
    </row>
    <row r="13">
      <c r="A13" s="11" t="inlineStr">
        <is>
          <t>COND-010</t>
        </is>
      </c>
      <c r="B13" s="12" t="inlineStr">
        <is>
          <t>Condominio Viale Europa 21, Napoli</t>
        </is>
      </c>
      <c r="C13" s="12" t="inlineStr">
        <is>
          <t>Davide Marino</t>
        </is>
      </c>
      <c r="D13" s="11" t="inlineStr">
        <is>
          <t>Int. 9</t>
        </is>
      </c>
      <c r="E13" s="11" t="n">
        <v>105</v>
      </c>
      <c r="F13" s="13" t="n">
        <v>490</v>
      </c>
      <c r="G13" s="13" t="n">
        <v>0</v>
      </c>
      <c r="H13" s="13">
        <f>F13+G13</f>
        <v/>
      </c>
      <c r="I13" s="6" t="n">
        <v>490</v>
      </c>
      <c r="J13" s="13">
        <f>H13-I13</f>
        <v/>
      </c>
      <c r="K13" s="14" t="inlineStr">
        <is>
          <t>07/03/2026</t>
        </is>
      </c>
      <c r="L13" s="15">
        <f>IF(J13&gt;0,MAX(0,TODAY()-K13),0)</f>
        <v/>
      </c>
      <c r="M13" s="16">
        <f>IF(J13&lt;=0,"Nessuno",IF(L13&lt;=30,"1° Sollecito",IF(L13&lt;=60,"2° Sollecito",IF(L13&lt;=90,"Diffida/3° Sollecito","Azione Legale"))))</f>
        <v/>
      </c>
      <c r="N13" s="16">
        <f>IF(J13&lt;=0,"Regolare","Moroso")</f>
        <v/>
      </c>
      <c r="O13" s="17">
        <f>IFERROR(J13/H13,0)</f>
        <v/>
      </c>
    </row>
    <row r="14">
      <c r="A14" s="18" t="n"/>
      <c r="B14" s="19" t="inlineStr">
        <is>
          <t>TOTALI / MEDIE</t>
        </is>
      </c>
      <c r="C14" s="18" t="n"/>
      <c r="D14" s="18" t="n"/>
      <c r="E14" s="18" t="n"/>
      <c r="F14" s="20">
        <f>SUM(F4:F13)</f>
        <v/>
      </c>
      <c r="G14" s="20">
        <f>SUM(G4:G13)</f>
        <v/>
      </c>
      <c r="H14" s="20">
        <f>SUM(H4:H13)</f>
        <v/>
      </c>
      <c r="I14" s="20">
        <f>SUM(I4:I13)</f>
        <v/>
      </c>
      <c r="J14" s="20">
        <f>SUM(J4:J13)</f>
        <v/>
      </c>
      <c r="K14" s="18" t="n"/>
      <c r="L14" s="21">
        <f>AVERAGE(L4:L13)</f>
        <v/>
      </c>
      <c r="M14" s="18" t="n"/>
      <c r="N14" s="18">
        <f>COUNTIF(N4:N13,"Moroso")</f>
        <v/>
      </c>
      <c r="O14" s="22">
        <f>IFERROR(J14/H14,0)</f>
        <v/>
      </c>
    </row>
  </sheetData>
  <mergeCells count="1">
    <mergeCell ref="A1:O1"/>
  </mergeCells>
  <conditionalFormatting sqref="N4:N13">
    <cfRule type="expression" priority="1" dxfId="0" stopIfTrue="1">
      <formula>N4="Moroso"</formula>
    </cfRule>
    <cfRule type="expression" priority="2" dxfId="1" stopIfTrue="1">
      <formula>N4="Regolare"</formula>
    </cfRule>
  </conditionalFormatting>
  <conditionalFormatting sqref="M4:M13">
    <cfRule type="expression" priority="3" dxfId="2" stopIfTrue="1">
      <formula>M4="Azione Legale"</formula>
    </cfRule>
  </conditionalFormatting>
  <conditionalFormatting sqref="J4:J13">
    <cfRule type="expression" priority="4" dxfId="3" stopIfTrue="1">
      <formula>J4&gt;0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20" customWidth="1" min="3" max="3"/>
    <col width="13" customWidth="1" min="4" max="4"/>
    <col width="20" customWidth="1" min="5" max="5"/>
    <col width="20" customWidth="1" min="6" max="6"/>
    <col width="14" customWidth="1" min="7" max="7"/>
    <col width="26" customWidth="1" min="8" max="8"/>
    <col width="16" customWidth="1" min="9" max="9"/>
    <col width="32" customWidth="1" min="10" max="10"/>
  </cols>
  <sheetData>
    <row r="1" ht="26" customHeight="1">
      <c r="A1" s="1" t="inlineStr">
        <is>
          <t>SCADENZARIO INVIO SOLLECITI DI MOROSITÀ</t>
        </is>
      </c>
    </row>
    <row r="2"/>
    <row r="3" ht="30" customHeight="1">
      <c r="A3" s="2" t="inlineStr">
        <is>
          <t>ID Unità</t>
        </is>
      </c>
      <c r="B3" s="2" t="inlineStr">
        <is>
          <t>Proprietario</t>
        </is>
      </c>
      <c r="C3" s="2" t="inlineStr">
        <is>
          <t>Tipo Sollecito</t>
        </is>
      </c>
      <c r="D3" s="2" t="inlineStr">
        <is>
          <t>Data Invio</t>
        </is>
      </c>
      <c r="E3" s="2" t="inlineStr">
        <is>
          <t>Modalità Invio</t>
        </is>
      </c>
      <c r="F3" s="2" t="inlineStr">
        <is>
          <t>Importo Sollecitato (€)</t>
        </is>
      </c>
      <c r="G3" s="2" t="inlineStr">
        <is>
          <t>Nuova Scadenza</t>
        </is>
      </c>
      <c r="H3" s="2" t="inlineStr">
        <is>
          <t>Esito</t>
        </is>
      </c>
      <c r="I3" s="2" t="inlineStr">
        <is>
          <t>Giorni Trascorsi</t>
        </is>
      </c>
      <c r="J3" s="2" t="inlineStr">
        <is>
          <t>Note</t>
        </is>
      </c>
    </row>
    <row r="4">
      <c r="A4" s="3" t="inlineStr">
        <is>
          <t>COND-001</t>
        </is>
      </c>
      <c r="B4" s="4">
        <f>IFERROR(VLOOKUP(A4,'Morosità Condomini'!$A$4:$C$13,3,0),"")</f>
        <v/>
      </c>
      <c r="C4" s="3" t="inlineStr">
        <is>
          <t>1° Sollecito</t>
        </is>
      </c>
      <c r="D4" s="7" t="inlineStr">
        <is>
          <t>20/01/2026</t>
        </is>
      </c>
      <c r="E4" s="3" t="inlineStr">
        <is>
          <t>Raccomandata A/R</t>
        </is>
      </c>
      <c r="F4" s="5">
        <f>IFERROR(VLOOKUP(A4,'Morosità Condomini'!$A$4:$J$13,10,0),0)</f>
        <v/>
      </c>
      <c r="G4" s="7" t="inlineStr">
        <is>
          <t>27/02/2026</t>
        </is>
      </c>
      <c r="H4" s="3" t="inlineStr">
        <is>
          <t>In attesa</t>
        </is>
      </c>
      <c r="I4" s="8">
        <f>MAX(0,TODAY()-D4)</f>
        <v/>
      </c>
      <c r="J4" s="4" t="inlineStr">
        <is>
          <t>Pagamento parziale ricevuto</t>
        </is>
      </c>
    </row>
    <row r="5">
      <c r="A5" s="11" t="inlineStr">
        <is>
          <t>COND-002</t>
        </is>
      </c>
      <c r="B5" s="12">
        <f>IFERROR(VLOOKUP(A5,'Morosità Condomini'!$A$4:$C$13,3,0),"")</f>
        <v/>
      </c>
      <c r="C5" s="11" t="inlineStr">
        <is>
          <t>2° Sollecito</t>
        </is>
      </c>
      <c r="D5" s="14" t="inlineStr">
        <is>
          <t>10/02/2026</t>
        </is>
      </c>
      <c r="E5" s="11" t="inlineStr">
        <is>
          <t>PEC</t>
        </is>
      </c>
      <c r="F5" s="13">
        <f>IFERROR(VLOOKUP(A5,'Morosità Condomini'!$A$4:$J$13,10,0),0)</f>
        <v/>
      </c>
      <c r="G5" s="14" t="inlineStr">
        <is>
          <t>20/02/2026</t>
        </is>
      </c>
      <c r="H5" s="11" t="inlineStr">
        <is>
          <t>Non Pagato</t>
        </is>
      </c>
      <c r="I5" s="15">
        <f>MAX(0,TODAY()-D5)</f>
        <v/>
      </c>
      <c r="J5" s="12" t="inlineStr">
        <is>
          <t>Nessuna risposta del conduttore</t>
        </is>
      </c>
    </row>
    <row r="6">
      <c r="A6" s="3" t="inlineStr">
        <is>
          <t>COND-003</t>
        </is>
      </c>
      <c r="B6" s="4">
        <f>IFERROR(VLOOKUP(A6,'Morosità Condomini'!$A$4:$C$13,3,0),"")</f>
        <v/>
      </c>
      <c r="C6" s="3" t="inlineStr">
        <is>
          <t>Diffida/3° Sollecito</t>
        </is>
      </c>
      <c r="D6" s="7" t="inlineStr">
        <is>
          <t>05/01/2026</t>
        </is>
      </c>
      <c r="E6" s="3" t="inlineStr">
        <is>
          <t>Raccomandata A/R</t>
        </is>
      </c>
      <c r="F6" s="5">
        <f>IFERROR(VLOOKUP(A6,'Morosità Condomini'!$A$4:$J$13,10,0),0)</f>
        <v/>
      </c>
      <c r="G6" s="7" t="inlineStr">
        <is>
          <t>15/01/2026</t>
        </is>
      </c>
      <c r="H6" s="3" t="inlineStr">
        <is>
          <t>Non Pagato</t>
        </is>
      </c>
      <c r="I6" s="8">
        <f>MAX(0,TODAY()-D6)</f>
        <v/>
      </c>
      <c r="J6" s="4" t="inlineStr">
        <is>
          <t>Valutare azione legale</t>
        </is>
      </c>
    </row>
    <row r="7">
      <c r="A7" s="11" t="inlineStr">
        <is>
          <t>COND-004</t>
        </is>
      </c>
      <c r="B7" s="12">
        <f>IFERROR(VLOOKUP(A7,'Morosità Condomini'!$A$4:$C$13,3,0),"")</f>
        <v/>
      </c>
      <c r="C7" s="11" t="inlineStr">
        <is>
          <t>1° Sollecito</t>
        </is>
      </c>
      <c r="D7" s="14" t="inlineStr">
        <is>
          <t>10/03/2026</t>
        </is>
      </c>
      <c r="E7" s="11" t="inlineStr">
        <is>
          <t>Email</t>
        </is>
      </c>
      <c r="F7" s="13">
        <f>IFERROR(VLOOKUP(A7,'Morosità Condomini'!$A$4:$J$13,10,0),0)</f>
        <v/>
      </c>
      <c r="G7" s="14" t="inlineStr">
        <is>
          <t>20/03/2026</t>
        </is>
      </c>
      <c r="H7" s="11" t="inlineStr">
        <is>
          <t>In attesa</t>
        </is>
      </c>
      <c r="I7" s="15">
        <f>MAX(0,TODAY()-D7)</f>
        <v/>
      </c>
      <c r="J7" s="12" t="inlineStr">
        <is>
          <t>Primo avviso bonario</t>
        </is>
      </c>
    </row>
    <row r="8">
      <c r="A8" s="3" t="inlineStr">
        <is>
          <t>COND-005</t>
        </is>
      </c>
      <c r="B8" s="4">
        <f>IFERROR(VLOOKUP(A8,'Morosità Condomini'!$A$4:$C$13,3,0),"")</f>
        <v/>
      </c>
      <c r="C8" s="3" t="inlineStr">
        <is>
          <t>Azione Legale</t>
        </is>
      </c>
      <c r="D8" s="7" t="inlineStr">
        <is>
          <t>01/12/2025</t>
        </is>
      </c>
      <c r="E8" s="3" t="inlineStr">
        <is>
          <t>PEC + Raccomandata A/R</t>
        </is>
      </c>
      <c r="F8" s="5">
        <f>IFERROR(VLOOKUP(A8,'Morosità Condomini'!$A$4:$J$13,10,0),0)</f>
        <v/>
      </c>
      <c r="G8" s="7" t="inlineStr">
        <is>
          <t>10/12/2025</t>
        </is>
      </c>
      <c r="H8" s="3" t="inlineStr">
        <is>
          <t>In corso decreto ingiuntivo</t>
        </is>
      </c>
      <c r="I8" s="8">
        <f>MAX(0,TODAY()-D8)</f>
        <v/>
      </c>
      <c r="J8" s="4" t="inlineStr">
        <is>
          <t>Affidato a legale esterno</t>
        </is>
      </c>
    </row>
    <row r="9">
      <c r="A9" s="11" t="inlineStr">
        <is>
          <t>COND-006</t>
        </is>
      </c>
      <c r="B9" s="12">
        <f>IFERROR(VLOOKUP(A9,'Morosità Condomini'!$A$4:$C$13,3,0),"")</f>
        <v/>
      </c>
      <c r="C9" s="11" t="inlineStr">
        <is>
          <t>1° Sollecito</t>
        </is>
      </c>
      <c r="D9" s="14" t="inlineStr">
        <is>
          <t>05/03/2026</t>
        </is>
      </c>
      <c r="E9" s="11" t="inlineStr">
        <is>
          <t>PEC</t>
        </is>
      </c>
      <c r="F9" s="13">
        <f>IFERROR(VLOOKUP(A9,'Morosità Condomini'!$A$4:$J$13,10,0),0)</f>
        <v/>
      </c>
      <c r="G9" s="14" t="inlineStr">
        <is>
          <t>15/03/2026</t>
        </is>
      </c>
      <c r="H9" s="11" t="inlineStr">
        <is>
          <t>In attesa</t>
        </is>
      </c>
      <c r="I9" s="15">
        <f>MAX(0,TODAY()-D9)</f>
        <v/>
      </c>
      <c r="J9" s="12" t="inlineStr">
        <is>
          <t>Contattare per piano rientro</t>
        </is>
      </c>
    </row>
    <row r="10">
      <c r="A10" s="3" t="inlineStr">
        <is>
          <t>COND-007</t>
        </is>
      </c>
      <c r="B10" s="4">
        <f>IFERROR(VLOOKUP(A10,'Morosità Condomini'!$A$4:$C$13,3,0),"")</f>
        <v/>
      </c>
      <c r="C10" s="3" t="inlineStr">
        <is>
          <t>2° Sollecito</t>
        </is>
      </c>
      <c r="D10" s="7" t="inlineStr">
        <is>
          <t>15/02/2026</t>
        </is>
      </c>
      <c r="E10" s="3" t="inlineStr">
        <is>
          <t>Raccomandata A/R</t>
        </is>
      </c>
      <c r="F10" s="5">
        <f>IFERROR(VLOOKUP(A10,'Morosità Condomini'!$A$4:$J$13,10,0),0)</f>
        <v/>
      </c>
      <c r="G10" s="7" t="inlineStr">
        <is>
          <t>25/02/2026</t>
        </is>
      </c>
      <c r="H10" s="3" t="inlineStr">
        <is>
          <t>Pagamento parziale ricevuto</t>
        </is>
      </c>
      <c r="I10" s="8">
        <f>MAX(0,TODAY()-D10)</f>
        <v/>
      </c>
      <c r="J10" s="4" t="inlineStr">
        <is>
          <t>Rimane saldo residuo</t>
        </is>
      </c>
    </row>
    <row r="11">
      <c r="A11" s="11" t="inlineStr">
        <is>
          <t>COND-008</t>
        </is>
      </c>
      <c r="B11" s="12">
        <f>IFERROR(VLOOKUP(A11,'Morosità Condomini'!$A$4:$C$13,3,0),"")</f>
        <v/>
      </c>
      <c r="C11" s="11" t="inlineStr">
        <is>
          <t>2° Sollecito</t>
        </is>
      </c>
      <c r="D11" s="14" t="inlineStr">
        <is>
          <t>22/01/2026</t>
        </is>
      </c>
      <c r="E11" s="11" t="inlineStr">
        <is>
          <t>PEC</t>
        </is>
      </c>
      <c r="F11" s="13">
        <f>IFERROR(VLOOKUP(A11,'Morosità Condomini'!$A$4:$J$13,10,0),0)</f>
        <v/>
      </c>
      <c r="G11" s="14" t="inlineStr">
        <is>
          <t>01/02/2026</t>
        </is>
      </c>
      <c r="H11" s="11" t="inlineStr">
        <is>
          <t>Non Pagato</t>
        </is>
      </c>
      <c r="I11" s="15">
        <f>MAX(0,TODAY()-D11)</f>
        <v/>
      </c>
      <c r="J11" s="12" t="inlineStr">
        <is>
          <t>Sollecitare telefonicamente</t>
        </is>
      </c>
    </row>
    <row r="12">
      <c r="A12" s="3" t="inlineStr">
        <is>
          <t>COND-009</t>
        </is>
      </c>
      <c r="B12" s="4">
        <f>IFERROR(VLOOKUP(A12,'Morosità Condomini'!$A$4:$C$13,3,0),"")</f>
        <v/>
      </c>
      <c r="C12" s="3" t="inlineStr">
        <is>
          <t>1° Sollecito</t>
        </is>
      </c>
      <c r="D12" s="7" t="inlineStr">
        <is>
          <t>01/03/2026</t>
        </is>
      </c>
      <c r="E12" s="3" t="inlineStr">
        <is>
          <t>Email</t>
        </is>
      </c>
      <c r="F12" s="5">
        <f>IFERROR(VLOOKUP(A12,'Morosità Condomini'!$A$4:$J$13,10,0),0)</f>
        <v/>
      </c>
      <c r="G12" s="7" t="inlineStr">
        <is>
          <t>11/03/2026</t>
        </is>
      </c>
      <c r="H12" s="3" t="inlineStr">
        <is>
          <t>In attesa</t>
        </is>
      </c>
      <c r="I12" s="8">
        <f>MAX(0,TODAY()-D12)</f>
        <v/>
      </c>
      <c r="J12" s="4" t="inlineStr">
        <is>
          <t>Ritardo di pochi giorni</t>
        </is>
      </c>
    </row>
    <row r="13">
      <c r="A13" s="11" t="inlineStr">
        <is>
          <t>COND-010</t>
        </is>
      </c>
      <c r="B13" s="12">
        <f>IFERROR(VLOOKUP(A13,'Morosità Condomini'!$A$4:$C$13,3,0),"")</f>
        <v/>
      </c>
      <c r="C13" s="11" t="inlineStr">
        <is>
          <t>1° Sollecito</t>
        </is>
      </c>
      <c r="D13" s="14" t="inlineStr">
        <is>
          <t>10/03/2026</t>
        </is>
      </c>
      <c r="E13" s="11" t="inlineStr">
        <is>
          <t>PEC</t>
        </is>
      </c>
      <c r="F13" s="13">
        <f>IFERROR(VLOOKUP(A13,'Morosità Condomini'!$A$4:$J$13,10,0),0)</f>
        <v/>
      </c>
      <c r="G13" s="14" t="inlineStr">
        <is>
          <t>20/03/2026</t>
        </is>
      </c>
      <c r="H13" s="11" t="inlineStr">
        <is>
          <t>In attesa</t>
        </is>
      </c>
      <c r="I13" s="15">
        <f>MAX(0,TODAY()-D13)</f>
        <v/>
      </c>
      <c r="J13" s="12" t="inlineStr">
        <is>
          <t>Nuovo cliente moroso</t>
        </is>
      </c>
    </row>
  </sheetData>
  <mergeCells count="1">
    <mergeCell ref="A1:J1"/>
  </mergeCells>
  <conditionalFormatting sqref="H4:H13">
    <cfRule type="expression" priority="1" dxfId="0" stopIfTrue="1">
      <formula>H4="Non Pagato"</formula>
    </cfRule>
  </conditionalFormatting>
  <dataValidations count="2">
    <dataValidation sqref="C4:C13" showErrorMessage="1" showInputMessage="1" allowBlank="1" type="list">
      <formula1>"1° Sollecito,2° Sollecito,Diffida/3° Sollecito,Azione Legale"</formula1>
    </dataValidation>
    <dataValidation sqref="H4:H13" showErrorMessage="1" showInputMessage="1" allowBlank="1" type="list">
      <formula1>"Pagamento parziale ricevuto,Non Pagato,In attesa,In corso decreto ingiuntivo,Pagato"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" t="inlineStr">
        <is>
          <t>DASHBOARD MOROSITÀ CONDOMINIALE</t>
        </is>
      </c>
    </row>
    <row r="2"/>
    <row r="3">
      <c r="A3" s="23" t="inlineStr">
        <is>
          <t>Totale Dovuto (€)</t>
        </is>
      </c>
      <c r="B3" s="24">
        <f>'Morosità Condomini'!H14</f>
        <v/>
      </c>
      <c r="D3" s="25" t="inlineStr">
        <is>
          <t>Condominio/Proprietario</t>
        </is>
      </c>
      <c r="E3" s="25" t="inlineStr">
        <is>
          <t>Saldo Insoluto (€)</t>
        </is>
      </c>
    </row>
    <row r="4">
      <c r="A4" s="23" t="inlineStr">
        <is>
          <t>Totale Pagato (€)</t>
        </is>
      </c>
      <c r="B4" s="24">
        <f>'Morosità Condomini'!I14</f>
        <v/>
      </c>
      <c r="D4" s="26">
        <f>'Morosità Condomini'!C4</f>
        <v/>
      </c>
      <c r="E4" s="27">
        <f>'Morosità Condomini'!J4</f>
        <v/>
      </c>
    </row>
    <row r="5">
      <c r="A5" s="23" t="inlineStr">
        <is>
          <t>Totale Saldo Insoluto (€)</t>
        </is>
      </c>
      <c r="B5" s="24">
        <f>'Morosità Condomini'!J14</f>
        <v/>
      </c>
      <c r="D5" s="28">
        <f>'Morosità Condomini'!C5</f>
        <v/>
      </c>
      <c r="E5" s="29">
        <f>'Morosità Condomini'!J5</f>
        <v/>
      </c>
    </row>
    <row r="6">
      <c r="A6" s="23" t="inlineStr">
        <is>
          <t>N. Unità Morose</t>
        </is>
      </c>
      <c r="B6" s="30">
        <f>'Morosità Condomini'!N14</f>
        <v/>
      </c>
      <c r="D6" s="26">
        <f>'Morosità Condomini'!C6</f>
        <v/>
      </c>
      <c r="E6" s="27">
        <f>'Morosità Condomini'!J6</f>
        <v/>
      </c>
    </row>
    <row r="7">
      <c r="A7" s="23" t="inlineStr">
        <is>
          <t>N. Unità Regolari</t>
        </is>
      </c>
      <c r="B7" s="30">
        <f>COUNTIF('Morosità Condomini'!N4:N13,"Regolare")</f>
        <v/>
      </c>
      <c r="D7" s="28">
        <f>'Morosità Condomini'!C7</f>
        <v/>
      </c>
      <c r="E7" s="29">
        <f>'Morosità Condomini'!J7</f>
        <v/>
      </c>
    </row>
    <row r="8">
      <c r="A8" s="23" t="inlineStr">
        <is>
          <t>% Media Insoluto</t>
        </is>
      </c>
      <c r="B8" s="31">
        <f>'Morosità Condomini'!O14</f>
        <v/>
      </c>
      <c r="D8" s="26">
        <f>'Morosità Condomini'!C8</f>
        <v/>
      </c>
      <c r="E8" s="27">
        <f>'Morosità Condomini'!J8</f>
        <v/>
      </c>
    </row>
    <row r="9">
      <c r="D9" s="28">
        <f>'Morosità Condomini'!C9</f>
        <v/>
      </c>
      <c r="E9" s="29">
        <f>'Morosità Condomini'!J9</f>
        <v/>
      </c>
    </row>
    <row r="10">
      <c r="D10" s="26">
        <f>'Morosità Condomini'!C10</f>
        <v/>
      </c>
      <c r="E10" s="27">
        <f>'Morosità Condomini'!J10</f>
        <v/>
      </c>
    </row>
    <row r="11">
      <c r="D11" s="28">
        <f>'Morosità Condomini'!C11</f>
        <v/>
      </c>
      <c r="E11" s="29">
        <f>'Morosità Condomini'!J11</f>
        <v/>
      </c>
    </row>
    <row r="12">
      <c r="D12" s="26">
        <f>'Morosità Condomini'!C12</f>
        <v/>
      </c>
      <c r="E12" s="27">
        <f>'Morosità Condomini'!J12</f>
        <v/>
      </c>
    </row>
    <row r="13">
      <c r="D13" s="28">
        <f>'Morosità Condomini'!C13</f>
        <v/>
      </c>
      <c r="E13" s="29">
        <f>'Morosità Condomini'!J13</f>
        <v/>
      </c>
    </row>
    <row r="14"/>
    <row r="15">
      <c r="D15" s="25" t="inlineStr">
        <is>
          <t>Stato</t>
        </is>
      </c>
      <c r="E15" s="25" t="inlineStr">
        <is>
          <t>N. Unità</t>
        </is>
      </c>
    </row>
    <row r="16">
      <c r="D16" s="26" t="inlineStr">
        <is>
          <t>Moroso</t>
        </is>
      </c>
      <c r="E16" s="26">
        <f>COUNTIF('Morosità Condomini'!N4:N13,"Moroso")</f>
        <v/>
      </c>
    </row>
    <row r="17">
      <c r="D17" s="26" t="inlineStr">
        <is>
          <t>Regolare</t>
        </is>
      </c>
      <c r="E17" s="26">
        <f>COUNTIF('Morosità Condomini'!N4:N13,"Regolare")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</cols>
  <sheetData>
    <row r="1" ht="26" customHeight="1">
      <c r="A1" s="1" t="inlineStr">
        <is>
          <t>GUIDA ALL'USO DEL FILE</t>
        </is>
      </c>
    </row>
    <row r="2"/>
    <row r="3" ht="46" customHeight="1">
      <c r="A3" s="32" t="inlineStr">
        <is>
          <t>Foglio 'Morosità Condomini'</t>
        </is>
      </c>
      <c r="B3" s="33" t="inlineStr">
        <is>
          <t>Elenco delle unità immobiliari in gestione con quote dovute, importi pagati, saldo insoluto e livello di sollecito calcolato automaticamente in base ai giorni di ritardo rispetto alla data di scadenza. Le celle su sfondo giallo (Totale Pagato) sono modificabili.</t>
        </is>
      </c>
    </row>
    <row r="4" ht="46" customHeight="1">
      <c r="A4" s="32" t="inlineStr">
        <is>
          <t>Livello Sollecito</t>
        </is>
      </c>
      <c r="B4" s="33" t="inlineStr">
        <is>
          <t>Calcolato con formula: fino a 30 giorni di ritardo = 1° Sollecito; da 31 a 60 giorni = 2° Sollecito; da 61 a 90 giorni = Diffida/3° Sollecito; oltre 90 giorni = Azione Legale.</t>
        </is>
      </c>
    </row>
    <row r="5" ht="46" customHeight="1">
      <c r="A5" s="32" t="inlineStr">
        <is>
          <t>Stato Pagamento</t>
        </is>
      </c>
      <c r="B5" s="33" t="inlineStr">
        <is>
          <t>Se il saldo insoluto è pari o inferiore a zero l'unità risulta 'Regolare', altrimenti 'Moroso'. La formattazione condizionale evidenzia in rosso le unità morose e in verde quelle regolari.</t>
        </is>
      </c>
    </row>
    <row r="6" ht="46" customHeight="1">
      <c r="A6" s="32" t="inlineStr">
        <is>
          <t>Foglio 'Scadenzario Solleciti'</t>
        </is>
      </c>
      <c r="B6" s="33" t="inlineStr">
        <is>
          <t>Traccia ogni sollecito inviato: tipo, data di invio, modalità (Raccomandata A/R, PEC, Email), importo sollecitato, nuova scadenza concessa ed esito. I dati di proprietario e importo sono recuperati automaticamente con VLOOKUP dal foglio principale.</t>
        </is>
      </c>
    </row>
    <row r="7" ht="46" customHeight="1">
      <c r="A7" s="32" t="inlineStr">
        <is>
          <t>Foglio 'Dashboard'</t>
        </is>
      </c>
      <c r="B7" s="33" t="inlineStr">
        <is>
          <t>Riepilogo dei KPI principali (totale dovuto, totale pagato, saldo insoluto, numero unità morose/regolari) e due grafici: un istogramma del saldo insoluto per unità e un grafico a torta della distribuzione tra unità morose e regolari.</t>
        </is>
      </c>
    </row>
    <row r="8" ht="46" customHeight="1">
      <c r="A8" s="32" t="inlineStr">
        <is>
          <t>Aggiornamento dati</t>
        </is>
      </c>
      <c r="B8" s="33" t="inlineStr">
        <is>
          <t>Aggiornare periodicamente la colonna 'Totale Pagato' nel foglio principale e inserire i nuovi solleciti inviati nel foglio Scadenzario: tutte le formule, i KPI e i grafici si aggiorneranno automaticamente.</t>
        </is>
      </c>
    </row>
    <row r="9" ht="46" customHeight="1">
      <c r="A9" s="32" t="inlineStr">
        <is>
          <t>Riferimenti normativi</t>
        </is>
      </c>
      <c r="B9" s="33" t="inlineStr">
        <is>
          <t>Si ricorda che, ai sensi dell'art. 63 disp. att. c.c., l'amministratore è tenuto ad agire per il recupero delle somme dovute entro sei mesi dalla chiusura dell'esercizio in cui il credito è esigibile.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2026-07-21T15:31:25Z</dcterms:created>
  <dcterms:modified xmlns:dcterms="http://purl.org/dc/terms/" xmlns:xsi="http://www.w3.org/2001/XMLSchema-instance" xsi:type="dcterms:W3CDTF">2026-07-21T15:31:25Z</dcterms:modified>
</cp:coreProperties>
</file>