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cenari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Piano ammortamento" sheetId="3" state="visible" r:id="rId3"/>
    <sheet xmlns:r="http://schemas.openxmlformats.org/officeDocument/2006/relationships" name="Istruzioni" sheetId="4" state="visible" r:id="rId4"/>
  </sheets>
  <definedNames>
    <definedName name="_xlnm._FilterDatabase" localSheetId="0" hidden="1">'Scenari'!$A$1:$U$101</definedName>
    <definedName name="_xlnm._FilterDatabase" localSheetId="2" hidden="1">'Piano ammortamento'!$A$4:$F$364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.##0,00 &quot;€&quot;"/>
    <numFmt numFmtId="165" formatCode="0,00%"/>
    <numFmt numFmtId="166" formatCode="dd/mm/yyyy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4"/>
    </font>
    <font>
      <name val="Calibri"/>
      <b val="1"/>
      <color rgb="001F2937"/>
      <sz val="10"/>
    </font>
  </fonts>
  <fills count="8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8FAFC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F0FDFA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164" fontId="2" fillId="3" borderId="1" applyAlignment="1" pivotButton="0" quotePrefix="0" xfId="0">
      <alignment horizontal="right" vertical="center"/>
    </xf>
    <xf numFmtId="165" fontId="2" fillId="3" borderId="1" applyAlignment="1" pivotButton="0" quotePrefix="0" xfId="0">
      <alignment horizontal="right" vertical="center"/>
    </xf>
    <xf numFmtId="164" fontId="2" fillId="4" borderId="1" applyAlignment="1" pivotButton="0" quotePrefix="0" xfId="0">
      <alignment horizontal="right" vertical="center"/>
    </xf>
    <xf numFmtId="1" fontId="2" fillId="3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  <xf numFmtId="164" fontId="2" fillId="5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center" vertical="center"/>
    </xf>
    <xf numFmtId="0" fontId="3" fillId="2" borderId="1" applyAlignment="1" pivotButton="0" quotePrefix="0" xfId="0">
      <alignment horizontal="center" vertical="center"/>
    </xf>
    <xf numFmtId="0" fontId="0" fillId="2" borderId="1" pivotButton="0" quotePrefix="0" xfId="0"/>
    <xf numFmtId="0" fontId="4" fillId="6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0" fontId="4" fillId="7" borderId="1" applyAlignment="1" pivotButton="0" quotePrefix="0" xfId="0">
      <alignment horizontal="left" vertical="center"/>
    </xf>
    <xf numFmtId="1" fontId="2" fillId="4" borderId="1" applyAlignment="1" pivotButton="0" quotePrefix="0" xfId="0">
      <alignment horizontal="center" vertical="center"/>
    </xf>
    <xf numFmtId="1" fontId="2" fillId="5" borderId="1" applyAlignment="1" pivotButton="0" quotePrefix="0" xfId="0">
      <alignment horizontal="center" vertical="center"/>
    </xf>
    <xf numFmtId="1" fontId="2" fillId="4" borderId="1" applyAlignment="1" pivotButton="0" quotePrefix="0" xfId="0">
      <alignment horizontal="right" vertical="center"/>
    </xf>
    <xf numFmtId="164" fontId="2" fillId="4" borderId="1" applyAlignment="1" pivotButton="0" quotePrefix="0" xfId="0">
      <alignment horizontal="center" vertical="center"/>
    </xf>
    <xf numFmtId="165" fontId="2" fillId="4" borderId="1" applyAlignment="1" pivotButton="0" quotePrefix="0" xfId="0">
      <alignment horizontal="center" vertical="center"/>
    </xf>
    <xf numFmtId="166" fontId="2" fillId="3" borderId="1" applyAlignment="1" pivotButton="0" quotePrefix="0" xfId="0">
      <alignment horizontal="center" vertical="center"/>
    </xf>
    <xf numFmtId="166" fontId="2" fillId="4" borderId="1" applyAlignment="1" pivotButton="0" quotePrefix="0" xfId="0">
      <alignment horizontal="center" vertical="center"/>
    </xf>
    <xf numFmtId="166" fontId="2" fillId="5" borderId="1" applyAlignment="1" pivotButton="0" quotePrefix="0" xfId="0">
      <alignment horizontal="center" vertical="center"/>
    </xf>
    <xf numFmtId="0" fontId="2" fillId="7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0" fillId="0" borderId="5" pivotButton="0" quotePrefix="0" xfId="0"/>
    <xf numFmtId="166" fontId="2" fillId="3" borderId="1" applyAlignment="1" pivotButton="0" quotePrefix="0" xfId="0">
      <alignment horizontal="center" vertical="center"/>
    </xf>
    <xf numFmtId="166" fontId="2" fillId="4" borderId="1" applyAlignment="1" pivotButton="0" quotePrefix="0" xfId="0">
      <alignment horizontal="center" vertical="center"/>
    </xf>
    <xf numFmtId="166" fontId="2" fillId="5" borderId="1" applyAlignment="1" pivotButton="0" quotePrefix="0" xfId="0">
      <alignment horizontal="center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16A34A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Prezzo, anticipo e mutuo per scenario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'Dashboard'!R21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'Dashboard'!$Q$22:$Q$121</f>
            </numRef>
          </cat>
          <val>
            <numRef>
              <f>'Dashboard'!$R$22:$R$121</f>
            </numRef>
          </val>
        </ser>
        <ser>
          <idx val="1"/>
          <order val="1"/>
          <tx>
            <strRef>
              <f>'Dashboard'!S21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'Dashboard'!$Q$22:$Q$121</f>
            </numRef>
          </cat>
          <val>
            <numRef>
              <f>'Dashboard'!$S$22:$S$121</f>
            </numRef>
          </val>
        </ser>
        <ser>
          <idx val="2"/>
          <order val="2"/>
          <tx>
            <strRef>
              <f>'Dashboard'!T21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'Dashboard'!$Q$22:$Q$121</f>
            </numRef>
          </cat>
          <val>
            <numRef>
              <f>'Dashboard'!$T$22:$T$121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Scenario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Importi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Rata mensile per scenario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'Dashboard'!U21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'Dashboard'!$Q$22:$Q$121</f>
            </numRef>
          </cat>
          <val>
            <numRef>
              <f>'Dashboard'!$U$22:$U$121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Importo (€)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Scenario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Esito sostenibilità degli scenari</a:t>
            </a:r>
          </a:p>
        </rich>
      </tx>
    </title>
    <plotArea>
      <pieChart>
        <varyColors val="1"/>
        <ser>
          <idx val="0"/>
          <order val="0"/>
          <tx>
            <strRef>
              <f>'Dashboard'!R16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'Dashboard'!$Q$17:$Q$18</f>
            </numRef>
          </cat>
          <val>
            <numRef>
              <f>'Dashboard'!$R$17:$R$18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Riduzione del debito residuo</a:t>
            </a:r>
          </a:p>
        </rich>
      </tx>
    </title>
    <plotArea>
      <lineChart>
        <grouping val="standard"/>
        <ser>
          <idx val="0"/>
          <order val="0"/>
          <tx>
            <strRef>
              <f>'Piano ammortamento'!F4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'Piano ammortamento'!$A$5:$A$364</f>
            </numRef>
          </cat>
          <val>
            <numRef>
              <f>'Piano ammortamento'!$F$5:$F$364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Numero rata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Debito residuo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5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Confronto quota interessi e quota capitale</a:t>
            </a:r>
          </a:p>
        </rich>
      </tx>
    </title>
    <plotArea>
      <areaChart>
        <grouping val="standard"/>
        <ser>
          <idx val="0"/>
          <order val="0"/>
          <tx>
            <strRef>
              <f>'Piano ammortamento'!D4</f>
            </strRef>
          </tx>
          <spPr>
            <a:ln xmlns:a="http://schemas.openxmlformats.org/drawingml/2006/main">
              <a:prstDash val="solid"/>
            </a:ln>
          </spPr>
          <cat>
            <numRef>
              <f>'Piano ammortamento'!$A$5:$A$364</f>
            </numRef>
          </cat>
          <val>
            <numRef>
              <f>'Piano ammortamento'!$D$5:$D$364</f>
            </numRef>
          </val>
        </ser>
        <ser>
          <idx val="1"/>
          <order val="1"/>
          <tx>
            <strRef>
              <f>'Piano ammortamento'!E4</f>
            </strRef>
          </tx>
          <spPr>
            <a:ln xmlns:a="http://schemas.openxmlformats.org/drawingml/2006/main">
              <a:prstDash val="solid"/>
            </a:ln>
          </spPr>
          <cat>
            <numRef>
              <f>'Piano ammortamento'!$A$5:$A$364</f>
            </numRef>
          </cat>
          <val>
            <numRef>
              <f>'Piano ammortamento'!$E$5:$E$364</f>
            </numRef>
          </val>
        </ser>
        <axId val="10"/>
        <axId val="100"/>
      </area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_rels/drawing2.xml.rels><Relationships xmlns="http://schemas.openxmlformats.org/package/2006/relationships"><Relationship Type="http://schemas.openxmlformats.org/officeDocument/2006/relationships/chart" Target="/xl/charts/chart4.xml" Id="rId1"/><Relationship Type="http://schemas.openxmlformats.org/officeDocument/2006/relationships/chart" Target="/xl/charts/chart5.xml" Id="rId2"/></Relationships>
</file>

<file path=xl/drawings/drawing1.xml><?xml version="1.0" encoding="utf-8"?>
<wsDr xmlns="http://schemas.openxmlformats.org/drawingml/2006/spreadsheetDrawing">
  <oneCellAnchor>
    <from>
      <col>3</col>
      <colOff>0</colOff>
      <row>2</row>
      <rowOff>0</rowOff>
    </from>
    <ext cx="6480000" cy="36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20</row>
      <rowOff>0</rowOff>
    </from>
    <ext cx="6480000" cy="396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12</col>
      <colOff>0</colOff>
      <row>2</row>
      <rowOff>0</rowOff>
    </from>
    <ext cx="432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7</col>
      <colOff>0</colOff>
      <row>4</row>
      <rowOff>0</rowOff>
    </from>
    <ext cx="6120000" cy="36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22</row>
      <rowOff>0</rowOff>
    </from>
    <ext cx="6120000" cy="360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7" customWidth="1" min="2" max="2"/>
    <col width="27" customWidth="1" min="3" max="3"/>
    <col width="25" customWidth="1" min="4" max="4"/>
    <col width="19" customWidth="1" min="5" max="5"/>
    <col width="14" customWidth="1" min="6" max="6"/>
    <col width="17" customWidth="1" min="7" max="7"/>
    <col width="19" customWidth="1" min="8" max="8"/>
    <col width="18" customWidth="1" min="9" max="9"/>
    <col width="20" customWidth="1" min="10" max="10"/>
    <col width="21" customWidth="1" min="11" max="11"/>
    <col width="16" customWidth="1" min="12" max="12"/>
    <col width="28" customWidth="1" min="13" max="13"/>
    <col width="19" customWidth="1" min="14" max="14"/>
    <col width="14" customWidth="1" min="15" max="15"/>
    <col width="18" customWidth="1" min="16" max="16"/>
    <col width="21" customWidth="1" min="17" max="17"/>
    <col width="22" customWidth="1" min="18" max="18"/>
    <col width="12" customWidth="1" min="19" max="19"/>
    <col width="20" customWidth="1" min="20" max="20"/>
    <col width="35" customWidth="1" min="21" max="21"/>
  </cols>
  <sheetData>
    <row r="1" ht="32" customHeight="1">
      <c r="A1" s="1" t="inlineStr">
        <is>
          <t>ID scenario</t>
        </is>
      </c>
      <c r="B1" s="1" t="inlineStr">
        <is>
          <t>Immobile</t>
        </is>
      </c>
      <c r="C1" s="1" t="inlineStr">
        <is>
          <t>Indirizzo</t>
        </is>
      </c>
      <c r="D1" s="1" t="inlineStr">
        <is>
          <t>Acquirente</t>
        </is>
      </c>
      <c r="E1" s="1" t="inlineStr">
        <is>
          <t>Prezzo di acquisto (€)</t>
        </is>
      </c>
      <c r="F1" s="1" t="inlineStr">
        <is>
          <t>Anticipo (%)</t>
        </is>
      </c>
      <c r="G1" s="1" t="inlineStr">
        <is>
          <t>Anticipo (€)</t>
        </is>
      </c>
      <c r="H1" s="1" t="inlineStr">
        <is>
          <t>Importo mutuo (€)</t>
        </is>
      </c>
      <c r="I1" s="1" t="inlineStr">
        <is>
          <t>Spese notarili (€)</t>
        </is>
      </c>
      <c r="J1" s="1" t="inlineStr">
        <is>
          <t>Imposta di registro (€)</t>
        </is>
      </c>
      <c r="K1" s="1" t="inlineStr">
        <is>
          <t>Provvigione agenzia (€)</t>
        </is>
      </c>
      <c r="L1" s="1" t="inlineStr">
        <is>
          <t>Altre spese (€)</t>
        </is>
      </c>
      <c r="M1" s="1" t="inlineStr">
        <is>
          <t>Liquidità iniziale richiesta (€)</t>
        </is>
      </c>
      <c r="N1" s="1" t="inlineStr">
        <is>
          <t>Durata mutuo (anni)</t>
        </is>
      </c>
      <c r="O1" s="1" t="inlineStr">
        <is>
          <t>TAN annuo (%)</t>
        </is>
      </c>
      <c r="P1" s="1" t="inlineStr">
        <is>
          <t>Rata mensile (€)</t>
        </is>
      </c>
      <c r="Q1" s="1" t="inlineStr">
        <is>
          <t>Reddito netto mensile (€)</t>
        </is>
      </c>
      <c r="R1" s="1" t="inlineStr">
        <is>
          <t>Rapporto rata/reddito (%)</t>
        </is>
      </c>
      <c r="S1" s="1" t="inlineStr">
        <is>
          <t>LTV (%)</t>
        </is>
      </c>
      <c r="T1" s="1" t="inlineStr">
        <is>
          <t>Esito sostenibilità</t>
        </is>
      </c>
      <c r="U1" s="1" t="inlineStr">
        <is>
          <t>Note</t>
        </is>
      </c>
    </row>
    <row r="2">
      <c r="A2" s="2" t="inlineStr">
        <is>
          <t>SC-001</t>
        </is>
      </c>
      <c r="B2" s="3" t="inlineStr">
        <is>
          <t>Appartamento trilocale</t>
        </is>
      </c>
      <c r="C2" s="3" t="inlineStr">
        <is>
          <t>Via Roma 12, Milano</t>
        </is>
      </c>
      <c r="D2" s="3" t="inlineStr">
        <is>
          <t>Marco Rossi</t>
        </is>
      </c>
      <c r="E2" s="4" t="n">
        <v>285000</v>
      </c>
      <c r="F2" s="5" t="n">
        <v>0.2</v>
      </c>
      <c r="G2" s="6">
        <f>IF(OR(E2="",F2=""),"",IFERROR(E2*F2,0))</f>
        <v/>
      </c>
      <c r="H2" s="6">
        <f>IF(OR(E2="",G2=""),"",IFERROR(E2-G2,0))</f>
        <v/>
      </c>
      <c r="I2" s="4" t="n">
        <v>5200</v>
      </c>
      <c r="J2" s="6">
        <f>IF(E2="","",IFERROR(E2*2%,0))</f>
        <v/>
      </c>
      <c r="K2" s="4" t="n">
        <v>8550</v>
      </c>
      <c r="L2" s="4" t="n">
        <v>2100</v>
      </c>
      <c r="M2" s="6">
        <f>IF(G2="","",IFERROR(G2+I2+J2+K2+L2,0))</f>
        <v/>
      </c>
      <c r="N2" s="7" t="n">
        <v>25</v>
      </c>
      <c r="O2" s="5" t="n">
        <v>0.031</v>
      </c>
      <c r="P2" s="6">
        <f>IF(OR(H2="",N2="",O2=""),"",IFERROR(-PMT(O2/12,N2*12,H2),0))</f>
        <v/>
      </c>
      <c r="Q2" s="4" t="n">
        <v>3200</v>
      </c>
      <c r="R2" s="8">
        <f>IF(OR(P2="",Q2="",Q2=0),"",IFERROR(P2/Q2,0))</f>
        <v/>
      </c>
      <c r="S2" s="8">
        <f>IF(OR(H2="",E2="",E2=0),"",IFERROR(H2/E2,0))</f>
        <v/>
      </c>
      <c r="T2" s="9">
        <f>IF(R2="","",IF(R2&lt;=35%,"Sostenibile","Da verificare"))</f>
        <v/>
      </c>
      <c r="U2" s="10" t="inlineStr">
        <is>
          <t>C.F. RSSMRC85M01F205X; acquisto prima casa</t>
        </is>
      </c>
    </row>
    <row r="3">
      <c r="A3" s="2" t="inlineStr">
        <is>
          <t>SC-002</t>
        </is>
      </c>
      <c r="B3" s="3" t="inlineStr">
        <is>
          <t>Appartamento quadrilocale</t>
        </is>
      </c>
      <c r="C3" s="3" t="inlineStr">
        <is>
          <t>Corso Italia 45, Roma</t>
        </is>
      </c>
      <c r="D3" s="3" t="inlineStr">
        <is>
          <t>Giulia Bianchi</t>
        </is>
      </c>
      <c r="E3" s="4" t="n">
        <v>320000</v>
      </c>
      <c r="F3" s="5" t="n">
        <v>0.25</v>
      </c>
      <c r="G3" s="11">
        <f>IF(OR(E3="",F3=""),"",IFERROR(E3*F3,0))</f>
        <v/>
      </c>
      <c r="H3" s="11">
        <f>IF(OR(E3="",G3=""),"",IFERROR(E3-G3,0))</f>
        <v/>
      </c>
      <c r="I3" s="4" t="n">
        <v>5800</v>
      </c>
      <c r="J3" s="11">
        <f>IF(E3="","",IFERROR(E3*2%,0))</f>
        <v/>
      </c>
      <c r="K3" s="4" t="n">
        <v>9600</v>
      </c>
      <c r="L3" s="4" t="n">
        <v>2300</v>
      </c>
      <c r="M3" s="11">
        <f>IF(G3="","",IFERROR(G3+I3+J3+K3+L3,0))</f>
        <v/>
      </c>
      <c r="N3" s="7" t="n">
        <v>30</v>
      </c>
      <c r="O3" s="5" t="n">
        <v>0.0325</v>
      </c>
      <c r="P3" s="11">
        <f>IF(OR(H3="",N3="",O3=""),"",IFERROR(-PMT(O3/12,N3*12,H3),0))</f>
        <v/>
      </c>
      <c r="Q3" s="4" t="n">
        <v>3800</v>
      </c>
      <c r="R3" s="12">
        <f>IF(OR(P3="",Q3="",Q3=0),"",IFERROR(P3/Q3,0))</f>
        <v/>
      </c>
      <c r="S3" s="12">
        <f>IF(OR(H3="",E3="",E3=0),"",IFERROR(H3/E3,0))</f>
        <v/>
      </c>
      <c r="T3" s="13">
        <f>IF(R3="","",IF(R3&lt;=35%,"Sostenibile","Da verificare"))</f>
        <v/>
      </c>
      <c r="U3" s="10" t="inlineStr">
        <is>
          <t>C.F. BNCGLI88C41H501Y; nucleo familiare</t>
        </is>
      </c>
    </row>
    <row r="4">
      <c r="A4" s="2" t="inlineStr">
        <is>
          <t>SC-003</t>
        </is>
      </c>
      <c r="B4" s="3" t="inlineStr">
        <is>
          <t>Bilocale ristrutturato</t>
        </is>
      </c>
      <c r="C4" s="3" t="inlineStr">
        <is>
          <t>Via Garibaldi 8, Torino</t>
        </is>
      </c>
      <c r="D4" s="3" t="inlineStr">
        <is>
          <t>Luca Ferrari</t>
        </is>
      </c>
      <c r="E4" s="4" t="n">
        <v>198000</v>
      </c>
      <c r="F4" s="5" t="n">
        <v>0.15</v>
      </c>
      <c r="G4" s="6">
        <f>IF(OR(E4="",F4=""),"",IFERROR(E4*F4,0))</f>
        <v/>
      </c>
      <c r="H4" s="6">
        <f>IF(OR(E4="",G4=""),"",IFERROR(E4-G4,0))</f>
        <v/>
      </c>
      <c r="I4" s="4" t="n">
        <v>4200</v>
      </c>
      <c r="J4" s="6">
        <f>IF(E4="","",IFERROR(E4*2%,0))</f>
        <v/>
      </c>
      <c r="K4" s="4" t="n">
        <v>5940</v>
      </c>
      <c r="L4" s="4" t="n">
        <v>1800</v>
      </c>
      <c r="M4" s="6">
        <f>IF(G4="","",IFERROR(G4+I4+J4+K4+L4,0))</f>
        <v/>
      </c>
      <c r="N4" s="7" t="n">
        <v>25</v>
      </c>
      <c r="O4" s="5" t="n">
        <v>0.0305</v>
      </c>
      <c r="P4" s="6">
        <f>IF(OR(H4="",N4="",O4=""),"",IFERROR(-PMT(O4/12,N4*12,H4),0))</f>
        <v/>
      </c>
      <c r="Q4" s="4" t="n">
        <v>2700</v>
      </c>
      <c r="R4" s="8">
        <f>IF(OR(P4="",Q4="",Q4=0),"",IFERROR(P4/Q4,0))</f>
        <v/>
      </c>
      <c r="S4" s="8">
        <f>IF(OR(H4="",E4="",E4=0),"",IFERROR(H4/E4,0))</f>
        <v/>
      </c>
      <c r="T4" s="9">
        <f>IF(R4="","",IF(R4&lt;=35%,"Sostenibile","Da verificare"))</f>
        <v/>
      </c>
      <c r="U4" s="10" t="inlineStr">
        <is>
          <t>C.F. FRRLCU90D15L219Z; prima abitazione</t>
        </is>
      </c>
    </row>
    <row r="5">
      <c r="A5" s="2" t="inlineStr">
        <is>
          <t>SC-004</t>
        </is>
      </c>
      <c r="B5" s="3" t="inlineStr">
        <is>
          <t>Appartamento con balcone</t>
        </is>
      </c>
      <c r="C5" s="3" t="inlineStr">
        <is>
          <t>Via Napoli 21, Bologna</t>
        </is>
      </c>
      <c r="D5" s="3" t="inlineStr">
        <is>
          <t>Anna Esposito</t>
        </is>
      </c>
      <c r="E5" s="4" t="n">
        <v>240000</v>
      </c>
      <c r="F5" s="5" t="n">
        <v>0.2</v>
      </c>
      <c r="G5" s="11">
        <f>IF(OR(E5="",F5=""),"",IFERROR(E5*F5,0))</f>
        <v/>
      </c>
      <c r="H5" s="11">
        <f>IF(OR(E5="",G5=""),"",IFERROR(E5-G5,0))</f>
        <v/>
      </c>
      <c r="I5" s="4" t="n">
        <v>4800</v>
      </c>
      <c r="J5" s="11">
        <f>IF(E5="","",IFERROR(E5*2%,0))</f>
        <v/>
      </c>
      <c r="K5" s="4" t="n">
        <v>7200</v>
      </c>
      <c r="L5" s="4" t="n">
        <v>1950</v>
      </c>
      <c r="M5" s="11">
        <f>IF(G5="","",IFERROR(G5+I5+J5+K5+L5,0))</f>
        <v/>
      </c>
      <c r="N5" s="7" t="n">
        <v>30</v>
      </c>
      <c r="O5" s="5" t="n">
        <v>0.0335</v>
      </c>
      <c r="P5" s="11">
        <f>IF(OR(H5="",N5="",O5=""),"",IFERROR(-PMT(O5/12,N5*12,H5),0))</f>
        <v/>
      </c>
      <c r="Q5" s="4" t="n">
        <v>3000</v>
      </c>
      <c r="R5" s="12">
        <f>IF(OR(P5="",Q5="",Q5=0),"",IFERROR(P5/Q5,0))</f>
        <v/>
      </c>
      <c r="S5" s="12">
        <f>IF(OR(H5="",E5="",E5=0),"",IFERROR(H5/E5,0))</f>
        <v/>
      </c>
      <c r="T5" s="13">
        <f>IF(R5="","",IF(R5&lt;=35%,"Sostenibile","Da verificare"))</f>
        <v/>
      </c>
      <c r="U5" s="10" t="inlineStr">
        <is>
          <t>C.F. SPSNNA87E61F839T; immobile da abitare</t>
        </is>
      </c>
    </row>
    <row r="6">
      <c r="A6" s="2" t="inlineStr">
        <is>
          <t>SC-005</t>
        </is>
      </c>
      <c r="B6" s="3" t="inlineStr">
        <is>
          <t>Casa indipendente</t>
        </is>
      </c>
      <c r="C6" s="3" t="inlineStr">
        <is>
          <t>Via Dante 17, Firenze</t>
        </is>
      </c>
      <c r="D6" s="3" t="inlineStr">
        <is>
          <t>Francesca Romano</t>
        </is>
      </c>
      <c r="E6" s="4" t="n">
        <v>310000</v>
      </c>
      <c r="F6" s="5" t="n">
        <v>0.3</v>
      </c>
      <c r="G6" s="6">
        <f>IF(OR(E6="",F6=""),"",IFERROR(E6*F6,0))</f>
        <v/>
      </c>
      <c r="H6" s="6">
        <f>IF(OR(E6="",G6=""),"",IFERROR(E6-G6,0))</f>
        <v/>
      </c>
      <c r="I6" s="4" t="n">
        <v>6100</v>
      </c>
      <c r="J6" s="6">
        <f>IF(E6="","",IFERROR(E6*2%,0))</f>
        <v/>
      </c>
      <c r="K6" s="4" t="n">
        <v>9300</v>
      </c>
      <c r="L6" s="4" t="n">
        <v>2600</v>
      </c>
      <c r="M6" s="6">
        <f>IF(G6="","",IFERROR(G6+I6+J6+K6+L6,0))</f>
        <v/>
      </c>
      <c r="N6" s="7" t="n">
        <v>20</v>
      </c>
      <c r="O6" s="5" t="n">
        <v>0.0295</v>
      </c>
      <c r="P6" s="6">
        <f>IF(OR(H6="",N6="",O6=""),"",IFERROR(-PMT(O6/12,N6*12,H6),0))</f>
        <v/>
      </c>
      <c r="Q6" s="4" t="n">
        <v>4500</v>
      </c>
      <c r="R6" s="8">
        <f>IF(OR(P6="",Q6="",Q6=0),"",IFERROR(P6/Q6,0))</f>
        <v/>
      </c>
      <c r="S6" s="8">
        <f>IF(OR(H6="",E6="",E6=0),"",IFERROR(H6/E6,0))</f>
        <v/>
      </c>
      <c r="T6" s="9">
        <f>IF(R6="","",IF(R6&lt;=35%,"Sostenibile","Da verificare"))</f>
        <v/>
      </c>
      <c r="U6" s="10" t="inlineStr">
        <is>
          <t>C.F. RMNFNC84H52D612W; risparmi disponibili</t>
        </is>
      </c>
    </row>
    <row r="7">
      <c r="A7" s="2" t="inlineStr">
        <is>
          <t>SC-006</t>
        </is>
      </c>
      <c r="B7" s="3" t="inlineStr">
        <is>
          <t>Trilocale in centro</t>
        </is>
      </c>
      <c r="C7" s="3" t="inlineStr">
        <is>
          <t>Via Mazzini 6, Verona</t>
        </is>
      </c>
      <c r="D7" s="3" t="inlineStr">
        <is>
          <t>Giuseppe Conti</t>
        </is>
      </c>
      <c r="E7" s="4" t="n">
        <v>225000</v>
      </c>
      <c r="F7" s="5" t="n">
        <v>0.1</v>
      </c>
      <c r="G7" s="11">
        <f>IF(OR(E7="",F7=""),"",IFERROR(E7*F7,0))</f>
        <v/>
      </c>
      <c r="H7" s="11">
        <f>IF(OR(E7="",G7=""),"",IFERROR(E7-G7,0))</f>
        <v/>
      </c>
      <c r="I7" s="4" t="n">
        <v>4500</v>
      </c>
      <c r="J7" s="11">
        <f>IF(E7="","",IFERROR(E7*2%,0))</f>
        <v/>
      </c>
      <c r="K7" s="4" t="n">
        <v>6750</v>
      </c>
      <c r="L7" s="4" t="n">
        <v>2050</v>
      </c>
      <c r="M7" s="11">
        <f>IF(G7="","",IFERROR(G7+I7+J7+K7+L7,0))</f>
        <v/>
      </c>
      <c r="N7" s="7" t="n">
        <v>30</v>
      </c>
      <c r="O7" s="5" t="n">
        <v>0.035</v>
      </c>
      <c r="P7" s="11">
        <f>IF(OR(H7="",N7="",O7=""),"",IFERROR(-PMT(O7/12,N7*12,H7),0))</f>
        <v/>
      </c>
      <c r="Q7" s="4" t="n">
        <v>2600</v>
      </c>
      <c r="R7" s="12">
        <f>IF(OR(P7="",Q7="",Q7=0),"",IFERROR(P7/Q7,0))</f>
        <v/>
      </c>
      <c r="S7" s="12">
        <f>IF(OR(H7="",E7="",E7=0),"",IFERROR(H7/E7,0))</f>
        <v/>
      </c>
      <c r="T7" s="13">
        <f>IF(R7="","",IF(R7&lt;=35%,"Sostenibile","Da verificare"))</f>
        <v/>
      </c>
      <c r="U7" s="10" t="inlineStr">
        <is>
          <t>C.F. CNTGPP86P12L781R; anticipo contenuto</t>
        </is>
      </c>
    </row>
    <row r="8">
      <c r="A8" s="2" t="inlineStr">
        <is>
          <t>SC-007</t>
        </is>
      </c>
      <c r="B8" s="3" t="inlineStr">
        <is>
          <t>Appartamento vista porto</t>
        </is>
      </c>
      <c r="C8" s="3" t="inlineStr">
        <is>
          <t>Via Cavour 19, Genova</t>
        </is>
      </c>
      <c r="D8" s="3" t="inlineStr">
        <is>
          <t>Immobiliare Verdi SRL</t>
        </is>
      </c>
      <c r="E8" s="4" t="n">
        <v>260000</v>
      </c>
      <c r="F8" s="5" t="n">
        <v>0.25</v>
      </c>
      <c r="G8" s="6">
        <f>IF(OR(E8="",F8=""),"",IFERROR(E8*F8,0))</f>
        <v/>
      </c>
      <c r="H8" s="6">
        <f>IF(OR(E8="",G8=""),"",IFERROR(E8-G8,0))</f>
        <v/>
      </c>
      <c r="I8" s="4" t="n">
        <v>5300</v>
      </c>
      <c r="J8" s="6">
        <f>IF(E8="","",IFERROR(E8*2%,0))</f>
        <v/>
      </c>
      <c r="K8" s="4" t="n">
        <v>7800</v>
      </c>
      <c r="L8" s="4" t="n">
        <v>2200</v>
      </c>
      <c r="M8" s="6">
        <f>IF(G8="","",IFERROR(G8+I8+J8+K8+L8,0))</f>
        <v/>
      </c>
      <c r="N8" s="7" t="n">
        <v>25</v>
      </c>
      <c r="O8" s="5" t="n">
        <v>0.0315</v>
      </c>
      <c r="P8" s="6">
        <f>IF(OR(H8="",N8="",O8=""),"",IFERROR(-PMT(O8/12,N8*12,H8),0))</f>
        <v/>
      </c>
      <c r="Q8" s="4" t="n">
        <v>3600</v>
      </c>
      <c r="R8" s="8">
        <f>IF(OR(P8="",Q8="",Q8=0),"",IFERROR(P8/Q8,0))</f>
        <v/>
      </c>
      <c r="S8" s="8">
        <f>IF(OR(H8="",E8="",E8=0),"",IFERROR(H8/E8,0))</f>
        <v/>
      </c>
      <c r="T8" s="9">
        <f>IF(R8="","",IF(R8&lt;=35%,"Sostenibile","Da verificare"))</f>
        <v/>
      </c>
      <c r="U8" s="10" t="inlineStr">
        <is>
          <t>P.IVA 01234567890; simulazione finanziaria</t>
        </is>
      </c>
    </row>
    <row r="9">
      <c r="A9" s="2" t="inlineStr">
        <is>
          <t>SC-008</t>
        </is>
      </c>
      <c r="B9" s="3" t="inlineStr">
        <is>
          <t>Bilocale vicino metro</t>
        </is>
      </c>
      <c r="C9" s="3" t="inlineStr">
        <is>
          <t>Via Manzoni 33, Napoli</t>
        </is>
      </c>
      <c r="D9" s="3" t="inlineStr">
        <is>
          <t>Sara Moretti</t>
        </is>
      </c>
      <c r="E9" s="4" t="n">
        <v>175000</v>
      </c>
      <c r="F9" s="5" t="n">
        <v>0.2</v>
      </c>
      <c r="G9" s="11">
        <f>IF(OR(E9="",F9=""),"",IFERROR(E9*F9,0))</f>
        <v/>
      </c>
      <c r="H9" s="11">
        <f>IF(OR(E9="",G9=""),"",IFERROR(E9-G9,0))</f>
        <v/>
      </c>
      <c r="I9" s="4" t="n">
        <v>3900</v>
      </c>
      <c r="J9" s="11">
        <f>IF(E9="","",IFERROR(E9*2%,0))</f>
        <v/>
      </c>
      <c r="K9" s="4" t="n">
        <v>5250</v>
      </c>
      <c r="L9" s="4" t="n">
        <v>1700</v>
      </c>
      <c r="M9" s="11">
        <f>IF(G9="","",IFERROR(G9+I9+J9+K9+L9,0))</f>
        <v/>
      </c>
      <c r="N9" s="7" t="n">
        <v>30</v>
      </c>
      <c r="O9" s="5" t="n">
        <v>0.034</v>
      </c>
      <c r="P9" s="11">
        <f>IF(OR(H9="",N9="",O9=""),"",IFERROR(-PMT(O9/12,N9*12,H9),0))</f>
        <v/>
      </c>
      <c r="Q9" s="4" t="n">
        <v>2400</v>
      </c>
      <c r="R9" s="12">
        <f>IF(OR(P9="",Q9="",Q9=0),"",IFERROR(P9/Q9,0))</f>
        <v/>
      </c>
      <c r="S9" s="12">
        <f>IF(OR(H9="",E9="",E9=0),"",IFERROR(H9/E9,0))</f>
        <v/>
      </c>
      <c r="T9" s="13">
        <f>IF(R9="","",IF(R9&lt;=35%,"Sostenibile","Da verificare"))</f>
        <v/>
      </c>
      <c r="U9" s="10" t="inlineStr">
        <is>
          <t>C.F. MRTSRA92R55F839K; acquisto prima casa</t>
        </is>
      </c>
    </row>
    <row r="10">
      <c r="A10" s="2" t="n"/>
      <c r="B10" s="3" t="n"/>
      <c r="C10" s="3" t="n"/>
      <c r="D10" s="3" t="n"/>
      <c r="E10" s="4" t="n"/>
      <c r="F10" s="5" t="n"/>
      <c r="G10" s="6">
        <f>IF(OR(E10="",F10=""),"",IFERROR(E10*F10,0))</f>
        <v/>
      </c>
      <c r="H10" s="6">
        <f>IF(OR(E10="",G10=""),"",IFERROR(E10-G10,0))</f>
        <v/>
      </c>
      <c r="I10" s="4" t="n"/>
      <c r="J10" s="6">
        <f>IF(E10="","",IFERROR(E10*2%,0))</f>
        <v/>
      </c>
      <c r="K10" s="4" t="n"/>
      <c r="L10" s="4" t="n"/>
      <c r="M10" s="6">
        <f>IF(G10="","",IFERROR(G10+I10+J10+K10+L10,0))</f>
        <v/>
      </c>
      <c r="N10" s="7" t="n"/>
      <c r="O10" s="5" t="n"/>
      <c r="P10" s="6">
        <f>IF(OR(H10="",N10="",O10=""),"",IFERROR(-PMT(O10/12,N10*12,H10),0))</f>
        <v/>
      </c>
      <c r="Q10" s="4" t="n"/>
      <c r="R10" s="8">
        <f>IF(OR(P10="",Q10="",Q10=0),"",IFERROR(P10/Q10,0))</f>
        <v/>
      </c>
      <c r="S10" s="8">
        <f>IF(OR(H10="",E10="",E10=0),"",IFERROR(H10/E10,0))</f>
        <v/>
      </c>
      <c r="T10" s="9">
        <f>IF(R10="","",IF(R10&lt;=35%,"Sostenibile","Da verificare"))</f>
        <v/>
      </c>
      <c r="U10" s="10" t="n"/>
    </row>
    <row r="11">
      <c r="A11" s="2" t="n"/>
      <c r="B11" s="3" t="n"/>
      <c r="C11" s="3" t="n"/>
      <c r="D11" s="3" t="n"/>
      <c r="E11" s="4" t="n"/>
      <c r="F11" s="5" t="n"/>
      <c r="G11" s="11">
        <f>IF(OR(E11="",F11=""),"",IFERROR(E11*F11,0))</f>
        <v/>
      </c>
      <c r="H11" s="11">
        <f>IF(OR(E11="",G11=""),"",IFERROR(E11-G11,0))</f>
        <v/>
      </c>
      <c r="I11" s="4" t="n"/>
      <c r="J11" s="11">
        <f>IF(E11="","",IFERROR(E11*2%,0))</f>
        <v/>
      </c>
      <c r="K11" s="4" t="n"/>
      <c r="L11" s="4" t="n"/>
      <c r="M11" s="11">
        <f>IF(G11="","",IFERROR(G11+I11+J11+K11+L11,0))</f>
        <v/>
      </c>
      <c r="N11" s="7" t="n"/>
      <c r="O11" s="5" t="n"/>
      <c r="P11" s="11">
        <f>IF(OR(H11="",N11="",O11=""),"",IFERROR(-PMT(O11/12,N11*12,H11),0))</f>
        <v/>
      </c>
      <c r="Q11" s="4" t="n"/>
      <c r="R11" s="12">
        <f>IF(OR(P11="",Q11="",Q11=0),"",IFERROR(P11/Q11,0))</f>
        <v/>
      </c>
      <c r="S11" s="12">
        <f>IF(OR(H11="",E11="",E11=0),"",IFERROR(H11/E11,0))</f>
        <v/>
      </c>
      <c r="T11" s="13">
        <f>IF(R11="","",IF(R11&lt;=35%,"Sostenibile","Da verificare"))</f>
        <v/>
      </c>
      <c r="U11" s="10" t="n"/>
    </row>
    <row r="12">
      <c r="A12" s="2" t="n"/>
      <c r="B12" s="3" t="n"/>
      <c r="C12" s="3" t="n"/>
      <c r="D12" s="3" t="n"/>
      <c r="E12" s="4" t="n"/>
      <c r="F12" s="5" t="n"/>
      <c r="G12" s="6">
        <f>IF(OR(E12="",F12=""),"",IFERROR(E12*F12,0))</f>
        <v/>
      </c>
      <c r="H12" s="6">
        <f>IF(OR(E12="",G12=""),"",IFERROR(E12-G12,0))</f>
        <v/>
      </c>
      <c r="I12" s="4" t="n"/>
      <c r="J12" s="6">
        <f>IF(E12="","",IFERROR(E12*2%,0))</f>
        <v/>
      </c>
      <c r="K12" s="4" t="n"/>
      <c r="L12" s="4" t="n"/>
      <c r="M12" s="6">
        <f>IF(G12="","",IFERROR(G12+I12+J12+K12+L12,0))</f>
        <v/>
      </c>
      <c r="N12" s="7" t="n"/>
      <c r="O12" s="5" t="n"/>
      <c r="P12" s="6">
        <f>IF(OR(H12="",N12="",O12=""),"",IFERROR(-PMT(O12/12,N12*12,H12),0))</f>
        <v/>
      </c>
      <c r="Q12" s="4" t="n"/>
      <c r="R12" s="8">
        <f>IF(OR(P12="",Q12="",Q12=0),"",IFERROR(P12/Q12,0))</f>
        <v/>
      </c>
      <c r="S12" s="8">
        <f>IF(OR(H12="",E12="",E12=0),"",IFERROR(H12/E12,0))</f>
        <v/>
      </c>
      <c r="T12" s="9">
        <f>IF(R12="","",IF(R12&lt;=35%,"Sostenibile","Da verificare"))</f>
        <v/>
      </c>
      <c r="U12" s="10" t="n"/>
    </row>
    <row r="13">
      <c r="A13" s="2" t="n"/>
      <c r="B13" s="3" t="n"/>
      <c r="C13" s="3" t="n"/>
      <c r="D13" s="3" t="n"/>
      <c r="E13" s="4" t="n"/>
      <c r="F13" s="5" t="n"/>
      <c r="G13" s="11">
        <f>IF(OR(E13="",F13=""),"",IFERROR(E13*F13,0))</f>
        <v/>
      </c>
      <c r="H13" s="11">
        <f>IF(OR(E13="",G13=""),"",IFERROR(E13-G13,0))</f>
        <v/>
      </c>
      <c r="I13" s="4" t="n"/>
      <c r="J13" s="11">
        <f>IF(E13="","",IFERROR(E13*2%,0))</f>
        <v/>
      </c>
      <c r="K13" s="4" t="n"/>
      <c r="L13" s="4" t="n"/>
      <c r="M13" s="11">
        <f>IF(G13="","",IFERROR(G13+I13+J13+K13+L13,0))</f>
        <v/>
      </c>
      <c r="N13" s="7" t="n"/>
      <c r="O13" s="5" t="n"/>
      <c r="P13" s="11">
        <f>IF(OR(H13="",N13="",O13=""),"",IFERROR(-PMT(O13/12,N13*12,H13),0))</f>
        <v/>
      </c>
      <c r="Q13" s="4" t="n"/>
      <c r="R13" s="12">
        <f>IF(OR(P13="",Q13="",Q13=0),"",IFERROR(P13/Q13,0))</f>
        <v/>
      </c>
      <c r="S13" s="12">
        <f>IF(OR(H13="",E13="",E13=0),"",IFERROR(H13/E13,0))</f>
        <v/>
      </c>
      <c r="T13" s="13">
        <f>IF(R13="","",IF(R13&lt;=35%,"Sostenibile","Da verificare"))</f>
        <v/>
      </c>
      <c r="U13" s="10" t="n"/>
    </row>
    <row r="14">
      <c r="A14" s="2" t="n"/>
      <c r="B14" s="3" t="n"/>
      <c r="C14" s="3" t="n"/>
      <c r="D14" s="3" t="n"/>
      <c r="E14" s="4" t="n"/>
      <c r="F14" s="5" t="n"/>
      <c r="G14" s="6">
        <f>IF(OR(E14="",F14=""),"",IFERROR(E14*F14,0))</f>
        <v/>
      </c>
      <c r="H14" s="6">
        <f>IF(OR(E14="",G14=""),"",IFERROR(E14-G14,0))</f>
        <v/>
      </c>
      <c r="I14" s="4" t="n"/>
      <c r="J14" s="6">
        <f>IF(E14="","",IFERROR(E14*2%,0))</f>
        <v/>
      </c>
      <c r="K14" s="4" t="n"/>
      <c r="L14" s="4" t="n"/>
      <c r="M14" s="6">
        <f>IF(G14="","",IFERROR(G14+I14+J14+K14+L14,0))</f>
        <v/>
      </c>
      <c r="N14" s="7" t="n"/>
      <c r="O14" s="5" t="n"/>
      <c r="P14" s="6">
        <f>IF(OR(H14="",N14="",O14=""),"",IFERROR(-PMT(O14/12,N14*12,H14),0))</f>
        <v/>
      </c>
      <c r="Q14" s="4" t="n"/>
      <c r="R14" s="8">
        <f>IF(OR(P14="",Q14="",Q14=0),"",IFERROR(P14/Q14,0))</f>
        <v/>
      </c>
      <c r="S14" s="8">
        <f>IF(OR(H14="",E14="",E14=0),"",IFERROR(H14/E14,0))</f>
        <v/>
      </c>
      <c r="T14" s="9">
        <f>IF(R14="","",IF(R14&lt;=35%,"Sostenibile","Da verificare"))</f>
        <v/>
      </c>
      <c r="U14" s="10" t="n"/>
    </row>
    <row r="15">
      <c r="A15" s="2" t="n"/>
      <c r="B15" s="3" t="n"/>
      <c r="C15" s="3" t="n"/>
      <c r="D15" s="3" t="n"/>
      <c r="E15" s="4" t="n"/>
      <c r="F15" s="5" t="n"/>
      <c r="G15" s="11">
        <f>IF(OR(E15="",F15=""),"",IFERROR(E15*F15,0))</f>
        <v/>
      </c>
      <c r="H15" s="11">
        <f>IF(OR(E15="",G15=""),"",IFERROR(E15-G15,0))</f>
        <v/>
      </c>
      <c r="I15" s="4" t="n"/>
      <c r="J15" s="11">
        <f>IF(E15="","",IFERROR(E15*2%,0))</f>
        <v/>
      </c>
      <c r="K15" s="4" t="n"/>
      <c r="L15" s="4" t="n"/>
      <c r="M15" s="11">
        <f>IF(G15="","",IFERROR(G15+I15+J15+K15+L15,0))</f>
        <v/>
      </c>
      <c r="N15" s="7" t="n"/>
      <c r="O15" s="5" t="n"/>
      <c r="P15" s="11">
        <f>IF(OR(H15="",N15="",O15=""),"",IFERROR(-PMT(O15/12,N15*12,H15),0))</f>
        <v/>
      </c>
      <c r="Q15" s="4" t="n"/>
      <c r="R15" s="12">
        <f>IF(OR(P15="",Q15="",Q15=0),"",IFERROR(P15/Q15,0))</f>
        <v/>
      </c>
      <c r="S15" s="12">
        <f>IF(OR(H15="",E15="",E15=0),"",IFERROR(H15/E15,0))</f>
        <v/>
      </c>
      <c r="T15" s="13">
        <f>IF(R15="","",IF(R15&lt;=35%,"Sostenibile","Da verificare"))</f>
        <v/>
      </c>
      <c r="U15" s="10" t="n"/>
    </row>
    <row r="16">
      <c r="A16" s="2" t="n"/>
      <c r="B16" s="3" t="n"/>
      <c r="C16" s="3" t="n"/>
      <c r="D16" s="3" t="n"/>
      <c r="E16" s="4" t="n"/>
      <c r="F16" s="5" t="n"/>
      <c r="G16" s="6">
        <f>IF(OR(E16="",F16=""),"",IFERROR(E16*F16,0))</f>
        <v/>
      </c>
      <c r="H16" s="6">
        <f>IF(OR(E16="",G16=""),"",IFERROR(E16-G16,0))</f>
        <v/>
      </c>
      <c r="I16" s="4" t="n"/>
      <c r="J16" s="6">
        <f>IF(E16="","",IFERROR(E16*2%,0))</f>
        <v/>
      </c>
      <c r="K16" s="4" t="n"/>
      <c r="L16" s="4" t="n"/>
      <c r="M16" s="6">
        <f>IF(G16="","",IFERROR(G16+I16+J16+K16+L16,0))</f>
        <v/>
      </c>
      <c r="N16" s="7" t="n"/>
      <c r="O16" s="5" t="n"/>
      <c r="P16" s="6">
        <f>IF(OR(H16="",N16="",O16=""),"",IFERROR(-PMT(O16/12,N16*12,H16),0))</f>
        <v/>
      </c>
      <c r="Q16" s="4" t="n"/>
      <c r="R16" s="8">
        <f>IF(OR(P16="",Q16="",Q16=0),"",IFERROR(P16/Q16,0))</f>
        <v/>
      </c>
      <c r="S16" s="8">
        <f>IF(OR(H16="",E16="",E16=0),"",IFERROR(H16/E16,0))</f>
        <v/>
      </c>
      <c r="T16" s="9">
        <f>IF(R16="","",IF(R16&lt;=35%,"Sostenibile","Da verificare"))</f>
        <v/>
      </c>
      <c r="U16" s="10" t="n"/>
    </row>
    <row r="17">
      <c r="A17" s="2" t="n"/>
      <c r="B17" s="3" t="n"/>
      <c r="C17" s="3" t="n"/>
      <c r="D17" s="3" t="n"/>
      <c r="E17" s="4" t="n"/>
      <c r="F17" s="5" t="n"/>
      <c r="G17" s="11">
        <f>IF(OR(E17="",F17=""),"",IFERROR(E17*F17,0))</f>
        <v/>
      </c>
      <c r="H17" s="11">
        <f>IF(OR(E17="",G17=""),"",IFERROR(E17-G17,0))</f>
        <v/>
      </c>
      <c r="I17" s="4" t="n"/>
      <c r="J17" s="11">
        <f>IF(E17="","",IFERROR(E17*2%,0))</f>
        <v/>
      </c>
      <c r="K17" s="4" t="n"/>
      <c r="L17" s="4" t="n"/>
      <c r="M17" s="11">
        <f>IF(G17="","",IFERROR(G17+I17+J17+K17+L17,0))</f>
        <v/>
      </c>
      <c r="N17" s="7" t="n"/>
      <c r="O17" s="5" t="n"/>
      <c r="P17" s="11">
        <f>IF(OR(H17="",N17="",O17=""),"",IFERROR(-PMT(O17/12,N17*12,H17),0))</f>
        <v/>
      </c>
      <c r="Q17" s="4" t="n"/>
      <c r="R17" s="12">
        <f>IF(OR(P17="",Q17="",Q17=0),"",IFERROR(P17/Q17,0))</f>
        <v/>
      </c>
      <c r="S17" s="12">
        <f>IF(OR(H17="",E17="",E17=0),"",IFERROR(H17/E17,0))</f>
        <v/>
      </c>
      <c r="T17" s="13">
        <f>IF(R17="","",IF(R17&lt;=35%,"Sostenibile","Da verificare"))</f>
        <v/>
      </c>
      <c r="U17" s="10" t="n"/>
    </row>
    <row r="18">
      <c r="A18" s="2" t="n"/>
      <c r="B18" s="3" t="n"/>
      <c r="C18" s="3" t="n"/>
      <c r="D18" s="3" t="n"/>
      <c r="E18" s="4" t="n"/>
      <c r="F18" s="5" t="n"/>
      <c r="G18" s="6">
        <f>IF(OR(E18="",F18=""),"",IFERROR(E18*F18,0))</f>
        <v/>
      </c>
      <c r="H18" s="6">
        <f>IF(OR(E18="",G18=""),"",IFERROR(E18-G18,0))</f>
        <v/>
      </c>
      <c r="I18" s="4" t="n"/>
      <c r="J18" s="6">
        <f>IF(E18="","",IFERROR(E18*2%,0))</f>
        <v/>
      </c>
      <c r="K18" s="4" t="n"/>
      <c r="L18" s="4" t="n"/>
      <c r="M18" s="6">
        <f>IF(G18="","",IFERROR(G18+I18+J18+K18+L18,0))</f>
        <v/>
      </c>
      <c r="N18" s="7" t="n"/>
      <c r="O18" s="5" t="n"/>
      <c r="P18" s="6">
        <f>IF(OR(H18="",N18="",O18=""),"",IFERROR(-PMT(O18/12,N18*12,H18),0))</f>
        <v/>
      </c>
      <c r="Q18" s="4" t="n"/>
      <c r="R18" s="8">
        <f>IF(OR(P18="",Q18="",Q18=0),"",IFERROR(P18/Q18,0))</f>
        <v/>
      </c>
      <c r="S18" s="8">
        <f>IF(OR(H18="",E18="",E18=0),"",IFERROR(H18/E18,0))</f>
        <v/>
      </c>
      <c r="T18" s="9">
        <f>IF(R18="","",IF(R18&lt;=35%,"Sostenibile","Da verificare"))</f>
        <v/>
      </c>
      <c r="U18" s="10" t="n"/>
    </row>
    <row r="19">
      <c r="A19" s="2" t="n"/>
      <c r="B19" s="3" t="n"/>
      <c r="C19" s="3" t="n"/>
      <c r="D19" s="3" t="n"/>
      <c r="E19" s="4" t="n"/>
      <c r="F19" s="5" t="n"/>
      <c r="G19" s="11">
        <f>IF(OR(E19="",F19=""),"",IFERROR(E19*F19,0))</f>
        <v/>
      </c>
      <c r="H19" s="11">
        <f>IF(OR(E19="",G19=""),"",IFERROR(E19-G19,0))</f>
        <v/>
      </c>
      <c r="I19" s="4" t="n"/>
      <c r="J19" s="11">
        <f>IF(E19="","",IFERROR(E19*2%,0))</f>
        <v/>
      </c>
      <c r="K19" s="4" t="n"/>
      <c r="L19" s="4" t="n"/>
      <c r="M19" s="11">
        <f>IF(G19="","",IFERROR(G19+I19+J19+K19+L19,0))</f>
        <v/>
      </c>
      <c r="N19" s="7" t="n"/>
      <c r="O19" s="5" t="n"/>
      <c r="P19" s="11">
        <f>IF(OR(H19="",N19="",O19=""),"",IFERROR(-PMT(O19/12,N19*12,H19),0))</f>
        <v/>
      </c>
      <c r="Q19" s="4" t="n"/>
      <c r="R19" s="12">
        <f>IF(OR(P19="",Q19="",Q19=0),"",IFERROR(P19/Q19,0))</f>
        <v/>
      </c>
      <c r="S19" s="12">
        <f>IF(OR(H19="",E19="",E19=0),"",IFERROR(H19/E19,0))</f>
        <v/>
      </c>
      <c r="T19" s="13">
        <f>IF(R19="","",IF(R19&lt;=35%,"Sostenibile","Da verificare"))</f>
        <v/>
      </c>
      <c r="U19" s="10" t="n"/>
    </row>
    <row r="20">
      <c r="A20" s="2" t="n"/>
      <c r="B20" s="3" t="n"/>
      <c r="C20" s="3" t="n"/>
      <c r="D20" s="3" t="n"/>
      <c r="E20" s="4" t="n"/>
      <c r="F20" s="5" t="n"/>
      <c r="G20" s="6">
        <f>IF(OR(E20="",F20=""),"",IFERROR(E20*F20,0))</f>
        <v/>
      </c>
      <c r="H20" s="6">
        <f>IF(OR(E20="",G20=""),"",IFERROR(E20-G20,0))</f>
        <v/>
      </c>
      <c r="I20" s="4" t="n"/>
      <c r="J20" s="6">
        <f>IF(E20="","",IFERROR(E20*2%,0))</f>
        <v/>
      </c>
      <c r="K20" s="4" t="n"/>
      <c r="L20" s="4" t="n"/>
      <c r="M20" s="6">
        <f>IF(G20="","",IFERROR(G20+I20+J20+K20+L20,0))</f>
        <v/>
      </c>
      <c r="N20" s="7" t="n"/>
      <c r="O20" s="5" t="n"/>
      <c r="P20" s="6">
        <f>IF(OR(H20="",N20="",O20=""),"",IFERROR(-PMT(O20/12,N20*12,H20),0))</f>
        <v/>
      </c>
      <c r="Q20" s="4" t="n"/>
      <c r="R20" s="8">
        <f>IF(OR(P20="",Q20="",Q20=0),"",IFERROR(P20/Q20,0))</f>
        <v/>
      </c>
      <c r="S20" s="8">
        <f>IF(OR(H20="",E20="",E20=0),"",IFERROR(H20/E20,0))</f>
        <v/>
      </c>
      <c r="T20" s="9">
        <f>IF(R20="","",IF(R20&lt;=35%,"Sostenibile","Da verificare"))</f>
        <v/>
      </c>
      <c r="U20" s="10" t="n"/>
    </row>
    <row r="21">
      <c r="A21" s="2" t="n"/>
      <c r="B21" s="3" t="n"/>
      <c r="C21" s="3" t="n"/>
      <c r="D21" s="3" t="n"/>
      <c r="E21" s="4" t="n"/>
      <c r="F21" s="5" t="n"/>
      <c r="G21" s="11">
        <f>IF(OR(E21="",F21=""),"",IFERROR(E21*F21,0))</f>
        <v/>
      </c>
      <c r="H21" s="11">
        <f>IF(OR(E21="",G21=""),"",IFERROR(E21-G21,0))</f>
        <v/>
      </c>
      <c r="I21" s="4" t="n"/>
      <c r="J21" s="11">
        <f>IF(E21="","",IFERROR(E21*2%,0))</f>
        <v/>
      </c>
      <c r="K21" s="4" t="n"/>
      <c r="L21" s="4" t="n"/>
      <c r="M21" s="11">
        <f>IF(G21="","",IFERROR(G21+I21+J21+K21+L21,0))</f>
        <v/>
      </c>
      <c r="N21" s="7" t="n"/>
      <c r="O21" s="5" t="n"/>
      <c r="P21" s="11">
        <f>IF(OR(H21="",N21="",O21=""),"",IFERROR(-PMT(O21/12,N21*12,H21),0))</f>
        <v/>
      </c>
      <c r="Q21" s="4" t="n"/>
      <c r="R21" s="12">
        <f>IF(OR(P21="",Q21="",Q21=0),"",IFERROR(P21/Q21,0))</f>
        <v/>
      </c>
      <c r="S21" s="12">
        <f>IF(OR(H21="",E21="",E21=0),"",IFERROR(H21/E21,0))</f>
        <v/>
      </c>
      <c r="T21" s="13">
        <f>IF(R21="","",IF(R21&lt;=35%,"Sostenibile","Da verificare"))</f>
        <v/>
      </c>
      <c r="U21" s="10" t="n"/>
    </row>
    <row r="22">
      <c r="A22" s="2" t="n"/>
      <c r="B22" s="3" t="n"/>
      <c r="C22" s="3" t="n"/>
      <c r="D22" s="3" t="n"/>
      <c r="E22" s="4" t="n"/>
      <c r="F22" s="5" t="n"/>
      <c r="G22" s="6">
        <f>IF(OR(E22="",F22=""),"",IFERROR(E22*F22,0))</f>
        <v/>
      </c>
      <c r="H22" s="6">
        <f>IF(OR(E22="",G22=""),"",IFERROR(E22-G22,0))</f>
        <v/>
      </c>
      <c r="I22" s="4" t="n"/>
      <c r="J22" s="6">
        <f>IF(E22="","",IFERROR(E22*2%,0))</f>
        <v/>
      </c>
      <c r="K22" s="4" t="n"/>
      <c r="L22" s="4" t="n"/>
      <c r="M22" s="6">
        <f>IF(G22="","",IFERROR(G22+I22+J22+K22+L22,0))</f>
        <v/>
      </c>
      <c r="N22" s="7" t="n"/>
      <c r="O22" s="5" t="n"/>
      <c r="P22" s="6">
        <f>IF(OR(H22="",N22="",O22=""),"",IFERROR(-PMT(O22/12,N22*12,H22),0))</f>
        <v/>
      </c>
      <c r="Q22" s="4" t="n"/>
      <c r="R22" s="8">
        <f>IF(OR(P22="",Q22="",Q22=0),"",IFERROR(P22/Q22,0))</f>
        <v/>
      </c>
      <c r="S22" s="8">
        <f>IF(OR(H22="",E22="",E22=0),"",IFERROR(H22/E22,0))</f>
        <v/>
      </c>
      <c r="T22" s="9">
        <f>IF(R22="","",IF(R22&lt;=35%,"Sostenibile","Da verificare"))</f>
        <v/>
      </c>
      <c r="U22" s="10" t="n"/>
    </row>
    <row r="23">
      <c r="A23" s="2" t="n"/>
      <c r="B23" s="3" t="n"/>
      <c r="C23" s="3" t="n"/>
      <c r="D23" s="3" t="n"/>
      <c r="E23" s="4" t="n"/>
      <c r="F23" s="5" t="n"/>
      <c r="G23" s="11">
        <f>IF(OR(E23="",F23=""),"",IFERROR(E23*F23,0))</f>
        <v/>
      </c>
      <c r="H23" s="11">
        <f>IF(OR(E23="",G23=""),"",IFERROR(E23-G23,0))</f>
        <v/>
      </c>
      <c r="I23" s="4" t="n"/>
      <c r="J23" s="11">
        <f>IF(E23="","",IFERROR(E23*2%,0))</f>
        <v/>
      </c>
      <c r="K23" s="4" t="n"/>
      <c r="L23" s="4" t="n"/>
      <c r="M23" s="11">
        <f>IF(G23="","",IFERROR(G23+I23+J23+K23+L23,0))</f>
        <v/>
      </c>
      <c r="N23" s="7" t="n"/>
      <c r="O23" s="5" t="n"/>
      <c r="P23" s="11">
        <f>IF(OR(H23="",N23="",O23=""),"",IFERROR(-PMT(O23/12,N23*12,H23),0))</f>
        <v/>
      </c>
      <c r="Q23" s="4" t="n"/>
      <c r="R23" s="12">
        <f>IF(OR(P23="",Q23="",Q23=0),"",IFERROR(P23/Q23,0))</f>
        <v/>
      </c>
      <c r="S23" s="12">
        <f>IF(OR(H23="",E23="",E23=0),"",IFERROR(H23/E23,0))</f>
        <v/>
      </c>
      <c r="T23" s="13">
        <f>IF(R23="","",IF(R23&lt;=35%,"Sostenibile","Da verificare"))</f>
        <v/>
      </c>
      <c r="U23" s="10" t="n"/>
    </row>
    <row r="24">
      <c r="A24" s="2" t="n"/>
      <c r="B24" s="3" t="n"/>
      <c r="C24" s="3" t="n"/>
      <c r="D24" s="3" t="n"/>
      <c r="E24" s="4" t="n"/>
      <c r="F24" s="5" t="n"/>
      <c r="G24" s="6">
        <f>IF(OR(E24="",F24=""),"",IFERROR(E24*F24,0))</f>
        <v/>
      </c>
      <c r="H24" s="6">
        <f>IF(OR(E24="",G24=""),"",IFERROR(E24-G24,0))</f>
        <v/>
      </c>
      <c r="I24" s="4" t="n"/>
      <c r="J24" s="6">
        <f>IF(E24="","",IFERROR(E24*2%,0))</f>
        <v/>
      </c>
      <c r="K24" s="4" t="n"/>
      <c r="L24" s="4" t="n"/>
      <c r="M24" s="6">
        <f>IF(G24="","",IFERROR(G24+I24+J24+K24+L24,0))</f>
        <v/>
      </c>
      <c r="N24" s="7" t="n"/>
      <c r="O24" s="5" t="n"/>
      <c r="P24" s="6">
        <f>IF(OR(H24="",N24="",O24=""),"",IFERROR(-PMT(O24/12,N24*12,H24),0))</f>
        <v/>
      </c>
      <c r="Q24" s="4" t="n"/>
      <c r="R24" s="8">
        <f>IF(OR(P24="",Q24="",Q24=0),"",IFERROR(P24/Q24,0))</f>
        <v/>
      </c>
      <c r="S24" s="8">
        <f>IF(OR(H24="",E24="",E24=0),"",IFERROR(H24/E24,0))</f>
        <v/>
      </c>
      <c r="T24" s="9">
        <f>IF(R24="","",IF(R24&lt;=35%,"Sostenibile","Da verificare"))</f>
        <v/>
      </c>
      <c r="U24" s="10" t="n"/>
    </row>
    <row r="25">
      <c r="A25" s="2" t="n"/>
      <c r="B25" s="3" t="n"/>
      <c r="C25" s="3" t="n"/>
      <c r="D25" s="3" t="n"/>
      <c r="E25" s="4" t="n"/>
      <c r="F25" s="5" t="n"/>
      <c r="G25" s="11">
        <f>IF(OR(E25="",F25=""),"",IFERROR(E25*F25,0))</f>
        <v/>
      </c>
      <c r="H25" s="11">
        <f>IF(OR(E25="",G25=""),"",IFERROR(E25-G25,0))</f>
        <v/>
      </c>
      <c r="I25" s="4" t="n"/>
      <c r="J25" s="11">
        <f>IF(E25="","",IFERROR(E25*2%,0))</f>
        <v/>
      </c>
      <c r="K25" s="4" t="n"/>
      <c r="L25" s="4" t="n"/>
      <c r="M25" s="11">
        <f>IF(G25="","",IFERROR(G25+I25+J25+K25+L25,0))</f>
        <v/>
      </c>
      <c r="N25" s="7" t="n"/>
      <c r="O25" s="5" t="n"/>
      <c r="P25" s="11">
        <f>IF(OR(H25="",N25="",O25=""),"",IFERROR(-PMT(O25/12,N25*12,H25),0))</f>
        <v/>
      </c>
      <c r="Q25" s="4" t="n"/>
      <c r="R25" s="12">
        <f>IF(OR(P25="",Q25="",Q25=0),"",IFERROR(P25/Q25,0))</f>
        <v/>
      </c>
      <c r="S25" s="12">
        <f>IF(OR(H25="",E25="",E25=0),"",IFERROR(H25/E25,0))</f>
        <v/>
      </c>
      <c r="T25" s="13">
        <f>IF(R25="","",IF(R25&lt;=35%,"Sostenibile","Da verificare"))</f>
        <v/>
      </c>
      <c r="U25" s="10" t="n"/>
    </row>
    <row r="26">
      <c r="A26" s="2" t="n"/>
      <c r="B26" s="3" t="n"/>
      <c r="C26" s="3" t="n"/>
      <c r="D26" s="3" t="n"/>
      <c r="E26" s="4" t="n"/>
      <c r="F26" s="5" t="n"/>
      <c r="G26" s="6">
        <f>IF(OR(E26="",F26=""),"",IFERROR(E26*F26,0))</f>
        <v/>
      </c>
      <c r="H26" s="6">
        <f>IF(OR(E26="",G26=""),"",IFERROR(E26-G26,0))</f>
        <v/>
      </c>
      <c r="I26" s="4" t="n"/>
      <c r="J26" s="6">
        <f>IF(E26="","",IFERROR(E26*2%,0))</f>
        <v/>
      </c>
      <c r="K26" s="4" t="n"/>
      <c r="L26" s="4" t="n"/>
      <c r="M26" s="6">
        <f>IF(G26="","",IFERROR(G26+I26+J26+K26+L26,0))</f>
        <v/>
      </c>
      <c r="N26" s="7" t="n"/>
      <c r="O26" s="5" t="n"/>
      <c r="P26" s="6">
        <f>IF(OR(H26="",N26="",O26=""),"",IFERROR(-PMT(O26/12,N26*12,H26),0))</f>
        <v/>
      </c>
      <c r="Q26" s="4" t="n"/>
      <c r="R26" s="8">
        <f>IF(OR(P26="",Q26="",Q26=0),"",IFERROR(P26/Q26,0))</f>
        <v/>
      </c>
      <c r="S26" s="8">
        <f>IF(OR(H26="",E26="",E26=0),"",IFERROR(H26/E26,0))</f>
        <v/>
      </c>
      <c r="T26" s="9">
        <f>IF(R26="","",IF(R26&lt;=35%,"Sostenibile","Da verificare"))</f>
        <v/>
      </c>
      <c r="U26" s="10" t="n"/>
    </row>
    <row r="27">
      <c r="A27" s="2" t="n"/>
      <c r="B27" s="3" t="n"/>
      <c r="C27" s="3" t="n"/>
      <c r="D27" s="3" t="n"/>
      <c r="E27" s="4" t="n"/>
      <c r="F27" s="5" t="n"/>
      <c r="G27" s="11">
        <f>IF(OR(E27="",F27=""),"",IFERROR(E27*F27,0))</f>
        <v/>
      </c>
      <c r="H27" s="11">
        <f>IF(OR(E27="",G27=""),"",IFERROR(E27-G27,0))</f>
        <v/>
      </c>
      <c r="I27" s="4" t="n"/>
      <c r="J27" s="11">
        <f>IF(E27="","",IFERROR(E27*2%,0))</f>
        <v/>
      </c>
      <c r="K27" s="4" t="n"/>
      <c r="L27" s="4" t="n"/>
      <c r="M27" s="11">
        <f>IF(G27="","",IFERROR(G27+I27+J27+K27+L27,0))</f>
        <v/>
      </c>
      <c r="N27" s="7" t="n"/>
      <c r="O27" s="5" t="n"/>
      <c r="P27" s="11">
        <f>IF(OR(H27="",N27="",O27=""),"",IFERROR(-PMT(O27/12,N27*12,H27),0))</f>
        <v/>
      </c>
      <c r="Q27" s="4" t="n"/>
      <c r="R27" s="12">
        <f>IF(OR(P27="",Q27="",Q27=0),"",IFERROR(P27/Q27,0))</f>
        <v/>
      </c>
      <c r="S27" s="12">
        <f>IF(OR(H27="",E27="",E27=0),"",IFERROR(H27/E27,0))</f>
        <v/>
      </c>
      <c r="T27" s="13">
        <f>IF(R27="","",IF(R27&lt;=35%,"Sostenibile","Da verificare"))</f>
        <v/>
      </c>
      <c r="U27" s="10" t="n"/>
    </row>
    <row r="28">
      <c r="A28" s="2" t="n"/>
      <c r="B28" s="3" t="n"/>
      <c r="C28" s="3" t="n"/>
      <c r="D28" s="3" t="n"/>
      <c r="E28" s="4" t="n"/>
      <c r="F28" s="5" t="n"/>
      <c r="G28" s="6">
        <f>IF(OR(E28="",F28=""),"",IFERROR(E28*F28,0))</f>
        <v/>
      </c>
      <c r="H28" s="6">
        <f>IF(OR(E28="",G28=""),"",IFERROR(E28-G28,0))</f>
        <v/>
      </c>
      <c r="I28" s="4" t="n"/>
      <c r="J28" s="6">
        <f>IF(E28="","",IFERROR(E28*2%,0))</f>
        <v/>
      </c>
      <c r="K28" s="4" t="n"/>
      <c r="L28" s="4" t="n"/>
      <c r="M28" s="6">
        <f>IF(G28="","",IFERROR(G28+I28+J28+K28+L28,0))</f>
        <v/>
      </c>
      <c r="N28" s="7" t="n"/>
      <c r="O28" s="5" t="n"/>
      <c r="P28" s="6">
        <f>IF(OR(H28="",N28="",O28=""),"",IFERROR(-PMT(O28/12,N28*12,H28),0))</f>
        <v/>
      </c>
      <c r="Q28" s="4" t="n"/>
      <c r="R28" s="8">
        <f>IF(OR(P28="",Q28="",Q28=0),"",IFERROR(P28/Q28,0))</f>
        <v/>
      </c>
      <c r="S28" s="8">
        <f>IF(OR(H28="",E28="",E28=0),"",IFERROR(H28/E28,0))</f>
        <v/>
      </c>
      <c r="T28" s="9">
        <f>IF(R28="","",IF(R28&lt;=35%,"Sostenibile","Da verificare"))</f>
        <v/>
      </c>
      <c r="U28" s="10" t="n"/>
    </row>
    <row r="29">
      <c r="A29" s="2" t="n"/>
      <c r="B29" s="3" t="n"/>
      <c r="C29" s="3" t="n"/>
      <c r="D29" s="3" t="n"/>
      <c r="E29" s="4" t="n"/>
      <c r="F29" s="5" t="n"/>
      <c r="G29" s="11">
        <f>IF(OR(E29="",F29=""),"",IFERROR(E29*F29,0))</f>
        <v/>
      </c>
      <c r="H29" s="11">
        <f>IF(OR(E29="",G29=""),"",IFERROR(E29-G29,0))</f>
        <v/>
      </c>
      <c r="I29" s="4" t="n"/>
      <c r="J29" s="11">
        <f>IF(E29="","",IFERROR(E29*2%,0))</f>
        <v/>
      </c>
      <c r="K29" s="4" t="n"/>
      <c r="L29" s="4" t="n"/>
      <c r="M29" s="11">
        <f>IF(G29="","",IFERROR(G29+I29+J29+K29+L29,0))</f>
        <v/>
      </c>
      <c r="N29" s="7" t="n"/>
      <c r="O29" s="5" t="n"/>
      <c r="P29" s="11">
        <f>IF(OR(H29="",N29="",O29=""),"",IFERROR(-PMT(O29/12,N29*12,H29),0))</f>
        <v/>
      </c>
      <c r="Q29" s="4" t="n"/>
      <c r="R29" s="12">
        <f>IF(OR(P29="",Q29="",Q29=0),"",IFERROR(P29/Q29,0))</f>
        <v/>
      </c>
      <c r="S29" s="12">
        <f>IF(OR(H29="",E29="",E29=0),"",IFERROR(H29/E29,0))</f>
        <v/>
      </c>
      <c r="T29" s="13">
        <f>IF(R29="","",IF(R29&lt;=35%,"Sostenibile","Da verificare"))</f>
        <v/>
      </c>
      <c r="U29" s="10" t="n"/>
    </row>
    <row r="30">
      <c r="A30" s="2" t="n"/>
      <c r="B30" s="3" t="n"/>
      <c r="C30" s="3" t="n"/>
      <c r="D30" s="3" t="n"/>
      <c r="E30" s="4" t="n"/>
      <c r="F30" s="5" t="n"/>
      <c r="G30" s="6">
        <f>IF(OR(E30="",F30=""),"",IFERROR(E30*F30,0))</f>
        <v/>
      </c>
      <c r="H30" s="6">
        <f>IF(OR(E30="",G30=""),"",IFERROR(E30-G30,0))</f>
        <v/>
      </c>
      <c r="I30" s="4" t="n"/>
      <c r="J30" s="6">
        <f>IF(E30="","",IFERROR(E30*2%,0))</f>
        <v/>
      </c>
      <c r="K30" s="4" t="n"/>
      <c r="L30" s="4" t="n"/>
      <c r="M30" s="6">
        <f>IF(G30="","",IFERROR(G30+I30+J30+K30+L30,0))</f>
        <v/>
      </c>
      <c r="N30" s="7" t="n"/>
      <c r="O30" s="5" t="n"/>
      <c r="P30" s="6">
        <f>IF(OR(H30="",N30="",O30=""),"",IFERROR(-PMT(O30/12,N30*12,H30),0))</f>
        <v/>
      </c>
      <c r="Q30" s="4" t="n"/>
      <c r="R30" s="8">
        <f>IF(OR(P30="",Q30="",Q30=0),"",IFERROR(P30/Q30,0))</f>
        <v/>
      </c>
      <c r="S30" s="8">
        <f>IF(OR(H30="",E30="",E30=0),"",IFERROR(H30/E30,0))</f>
        <v/>
      </c>
      <c r="T30" s="9">
        <f>IF(R30="","",IF(R30&lt;=35%,"Sostenibile","Da verificare"))</f>
        <v/>
      </c>
      <c r="U30" s="10" t="n"/>
    </row>
    <row r="31">
      <c r="A31" s="2" t="n"/>
      <c r="B31" s="3" t="n"/>
      <c r="C31" s="3" t="n"/>
      <c r="D31" s="3" t="n"/>
      <c r="E31" s="4" t="n"/>
      <c r="F31" s="5" t="n"/>
      <c r="G31" s="11">
        <f>IF(OR(E31="",F31=""),"",IFERROR(E31*F31,0))</f>
        <v/>
      </c>
      <c r="H31" s="11">
        <f>IF(OR(E31="",G31=""),"",IFERROR(E31-G31,0))</f>
        <v/>
      </c>
      <c r="I31" s="4" t="n"/>
      <c r="J31" s="11">
        <f>IF(E31="","",IFERROR(E31*2%,0))</f>
        <v/>
      </c>
      <c r="K31" s="4" t="n"/>
      <c r="L31" s="4" t="n"/>
      <c r="M31" s="11">
        <f>IF(G31="","",IFERROR(G31+I31+J31+K31+L31,0))</f>
        <v/>
      </c>
      <c r="N31" s="7" t="n"/>
      <c r="O31" s="5" t="n"/>
      <c r="P31" s="11">
        <f>IF(OR(H31="",N31="",O31=""),"",IFERROR(-PMT(O31/12,N31*12,H31),0))</f>
        <v/>
      </c>
      <c r="Q31" s="4" t="n"/>
      <c r="R31" s="12">
        <f>IF(OR(P31="",Q31="",Q31=0),"",IFERROR(P31/Q31,0))</f>
        <v/>
      </c>
      <c r="S31" s="12">
        <f>IF(OR(H31="",E31="",E31=0),"",IFERROR(H31/E31,0))</f>
        <v/>
      </c>
      <c r="T31" s="13">
        <f>IF(R31="","",IF(R31&lt;=35%,"Sostenibile","Da verificare"))</f>
        <v/>
      </c>
      <c r="U31" s="10" t="n"/>
    </row>
    <row r="32">
      <c r="A32" s="2" t="n"/>
      <c r="B32" s="3" t="n"/>
      <c r="C32" s="3" t="n"/>
      <c r="D32" s="3" t="n"/>
      <c r="E32" s="4" t="n"/>
      <c r="F32" s="5" t="n"/>
      <c r="G32" s="6">
        <f>IF(OR(E32="",F32=""),"",IFERROR(E32*F32,0))</f>
        <v/>
      </c>
      <c r="H32" s="6">
        <f>IF(OR(E32="",G32=""),"",IFERROR(E32-G32,0))</f>
        <v/>
      </c>
      <c r="I32" s="4" t="n"/>
      <c r="J32" s="6">
        <f>IF(E32="","",IFERROR(E32*2%,0))</f>
        <v/>
      </c>
      <c r="K32" s="4" t="n"/>
      <c r="L32" s="4" t="n"/>
      <c r="M32" s="6">
        <f>IF(G32="","",IFERROR(G32+I32+J32+K32+L32,0))</f>
        <v/>
      </c>
      <c r="N32" s="7" t="n"/>
      <c r="O32" s="5" t="n"/>
      <c r="P32" s="6">
        <f>IF(OR(H32="",N32="",O32=""),"",IFERROR(-PMT(O32/12,N32*12,H32),0))</f>
        <v/>
      </c>
      <c r="Q32" s="4" t="n"/>
      <c r="R32" s="8">
        <f>IF(OR(P32="",Q32="",Q32=0),"",IFERROR(P32/Q32,0))</f>
        <v/>
      </c>
      <c r="S32" s="8">
        <f>IF(OR(H32="",E32="",E32=0),"",IFERROR(H32/E32,0))</f>
        <v/>
      </c>
      <c r="T32" s="9">
        <f>IF(R32="","",IF(R32&lt;=35%,"Sostenibile","Da verificare"))</f>
        <v/>
      </c>
      <c r="U32" s="10" t="n"/>
    </row>
    <row r="33">
      <c r="A33" s="2" t="n"/>
      <c r="B33" s="3" t="n"/>
      <c r="C33" s="3" t="n"/>
      <c r="D33" s="3" t="n"/>
      <c r="E33" s="4" t="n"/>
      <c r="F33" s="5" t="n"/>
      <c r="G33" s="11">
        <f>IF(OR(E33="",F33=""),"",IFERROR(E33*F33,0))</f>
        <v/>
      </c>
      <c r="H33" s="11">
        <f>IF(OR(E33="",G33=""),"",IFERROR(E33-G33,0))</f>
        <v/>
      </c>
      <c r="I33" s="4" t="n"/>
      <c r="J33" s="11">
        <f>IF(E33="","",IFERROR(E33*2%,0))</f>
        <v/>
      </c>
      <c r="K33" s="4" t="n"/>
      <c r="L33" s="4" t="n"/>
      <c r="M33" s="11">
        <f>IF(G33="","",IFERROR(G33+I33+J33+K33+L33,0))</f>
        <v/>
      </c>
      <c r="N33" s="7" t="n"/>
      <c r="O33" s="5" t="n"/>
      <c r="P33" s="11">
        <f>IF(OR(H33="",N33="",O33=""),"",IFERROR(-PMT(O33/12,N33*12,H33),0))</f>
        <v/>
      </c>
      <c r="Q33" s="4" t="n"/>
      <c r="R33" s="12">
        <f>IF(OR(P33="",Q33="",Q33=0),"",IFERROR(P33/Q33,0))</f>
        <v/>
      </c>
      <c r="S33" s="12">
        <f>IF(OR(H33="",E33="",E33=0),"",IFERROR(H33/E33,0))</f>
        <v/>
      </c>
      <c r="T33" s="13">
        <f>IF(R33="","",IF(R33&lt;=35%,"Sostenibile","Da verificare"))</f>
        <v/>
      </c>
      <c r="U33" s="10" t="n"/>
    </row>
    <row r="34">
      <c r="A34" s="2" t="n"/>
      <c r="B34" s="3" t="n"/>
      <c r="C34" s="3" t="n"/>
      <c r="D34" s="3" t="n"/>
      <c r="E34" s="4" t="n"/>
      <c r="F34" s="5" t="n"/>
      <c r="G34" s="6">
        <f>IF(OR(E34="",F34=""),"",IFERROR(E34*F34,0))</f>
        <v/>
      </c>
      <c r="H34" s="6">
        <f>IF(OR(E34="",G34=""),"",IFERROR(E34-G34,0))</f>
        <v/>
      </c>
      <c r="I34" s="4" t="n"/>
      <c r="J34" s="6">
        <f>IF(E34="","",IFERROR(E34*2%,0))</f>
        <v/>
      </c>
      <c r="K34" s="4" t="n"/>
      <c r="L34" s="4" t="n"/>
      <c r="M34" s="6">
        <f>IF(G34="","",IFERROR(G34+I34+J34+K34+L34,0))</f>
        <v/>
      </c>
      <c r="N34" s="7" t="n"/>
      <c r="O34" s="5" t="n"/>
      <c r="P34" s="6">
        <f>IF(OR(H34="",N34="",O34=""),"",IFERROR(-PMT(O34/12,N34*12,H34),0))</f>
        <v/>
      </c>
      <c r="Q34" s="4" t="n"/>
      <c r="R34" s="8">
        <f>IF(OR(P34="",Q34="",Q34=0),"",IFERROR(P34/Q34,0))</f>
        <v/>
      </c>
      <c r="S34" s="8">
        <f>IF(OR(H34="",E34="",E34=0),"",IFERROR(H34/E34,0))</f>
        <v/>
      </c>
      <c r="T34" s="9">
        <f>IF(R34="","",IF(R34&lt;=35%,"Sostenibile","Da verificare"))</f>
        <v/>
      </c>
      <c r="U34" s="10" t="n"/>
    </row>
    <row r="35">
      <c r="A35" s="2" t="n"/>
      <c r="B35" s="3" t="n"/>
      <c r="C35" s="3" t="n"/>
      <c r="D35" s="3" t="n"/>
      <c r="E35" s="4" t="n"/>
      <c r="F35" s="5" t="n"/>
      <c r="G35" s="11">
        <f>IF(OR(E35="",F35=""),"",IFERROR(E35*F35,0))</f>
        <v/>
      </c>
      <c r="H35" s="11">
        <f>IF(OR(E35="",G35=""),"",IFERROR(E35-G35,0))</f>
        <v/>
      </c>
      <c r="I35" s="4" t="n"/>
      <c r="J35" s="11">
        <f>IF(E35="","",IFERROR(E35*2%,0))</f>
        <v/>
      </c>
      <c r="K35" s="4" t="n"/>
      <c r="L35" s="4" t="n"/>
      <c r="M35" s="11">
        <f>IF(G35="","",IFERROR(G35+I35+J35+K35+L35,0))</f>
        <v/>
      </c>
      <c r="N35" s="7" t="n"/>
      <c r="O35" s="5" t="n"/>
      <c r="P35" s="11">
        <f>IF(OR(H35="",N35="",O35=""),"",IFERROR(-PMT(O35/12,N35*12,H35),0))</f>
        <v/>
      </c>
      <c r="Q35" s="4" t="n"/>
      <c r="R35" s="12">
        <f>IF(OR(P35="",Q35="",Q35=0),"",IFERROR(P35/Q35,0))</f>
        <v/>
      </c>
      <c r="S35" s="12">
        <f>IF(OR(H35="",E35="",E35=0),"",IFERROR(H35/E35,0))</f>
        <v/>
      </c>
      <c r="T35" s="13">
        <f>IF(R35="","",IF(R35&lt;=35%,"Sostenibile","Da verificare"))</f>
        <v/>
      </c>
      <c r="U35" s="10" t="n"/>
    </row>
    <row r="36">
      <c r="A36" s="2" t="n"/>
      <c r="B36" s="3" t="n"/>
      <c r="C36" s="3" t="n"/>
      <c r="D36" s="3" t="n"/>
      <c r="E36" s="4" t="n"/>
      <c r="F36" s="5" t="n"/>
      <c r="G36" s="6">
        <f>IF(OR(E36="",F36=""),"",IFERROR(E36*F36,0))</f>
        <v/>
      </c>
      <c r="H36" s="6">
        <f>IF(OR(E36="",G36=""),"",IFERROR(E36-G36,0))</f>
        <v/>
      </c>
      <c r="I36" s="4" t="n"/>
      <c r="J36" s="6">
        <f>IF(E36="","",IFERROR(E36*2%,0))</f>
        <v/>
      </c>
      <c r="K36" s="4" t="n"/>
      <c r="L36" s="4" t="n"/>
      <c r="M36" s="6">
        <f>IF(G36="","",IFERROR(G36+I36+J36+K36+L36,0))</f>
        <v/>
      </c>
      <c r="N36" s="7" t="n"/>
      <c r="O36" s="5" t="n"/>
      <c r="P36" s="6">
        <f>IF(OR(H36="",N36="",O36=""),"",IFERROR(-PMT(O36/12,N36*12,H36),0))</f>
        <v/>
      </c>
      <c r="Q36" s="4" t="n"/>
      <c r="R36" s="8">
        <f>IF(OR(P36="",Q36="",Q36=0),"",IFERROR(P36/Q36,0))</f>
        <v/>
      </c>
      <c r="S36" s="8">
        <f>IF(OR(H36="",E36="",E36=0),"",IFERROR(H36/E36,0))</f>
        <v/>
      </c>
      <c r="T36" s="9">
        <f>IF(R36="","",IF(R36&lt;=35%,"Sostenibile","Da verificare"))</f>
        <v/>
      </c>
      <c r="U36" s="10" t="n"/>
    </row>
    <row r="37">
      <c r="A37" s="2" t="n"/>
      <c r="B37" s="3" t="n"/>
      <c r="C37" s="3" t="n"/>
      <c r="D37" s="3" t="n"/>
      <c r="E37" s="4" t="n"/>
      <c r="F37" s="5" t="n"/>
      <c r="G37" s="11">
        <f>IF(OR(E37="",F37=""),"",IFERROR(E37*F37,0))</f>
        <v/>
      </c>
      <c r="H37" s="11">
        <f>IF(OR(E37="",G37=""),"",IFERROR(E37-G37,0))</f>
        <v/>
      </c>
      <c r="I37" s="4" t="n"/>
      <c r="J37" s="11">
        <f>IF(E37="","",IFERROR(E37*2%,0))</f>
        <v/>
      </c>
      <c r="K37" s="4" t="n"/>
      <c r="L37" s="4" t="n"/>
      <c r="M37" s="11">
        <f>IF(G37="","",IFERROR(G37+I37+J37+K37+L37,0))</f>
        <v/>
      </c>
      <c r="N37" s="7" t="n"/>
      <c r="O37" s="5" t="n"/>
      <c r="P37" s="11">
        <f>IF(OR(H37="",N37="",O37=""),"",IFERROR(-PMT(O37/12,N37*12,H37),0))</f>
        <v/>
      </c>
      <c r="Q37" s="4" t="n"/>
      <c r="R37" s="12">
        <f>IF(OR(P37="",Q37="",Q37=0),"",IFERROR(P37/Q37,0))</f>
        <v/>
      </c>
      <c r="S37" s="12">
        <f>IF(OR(H37="",E37="",E37=0),"",IFERROR(H37/E37,0))</f>
        <v/>
      </c>
      <c r="T37" s="13">
        <f>IF(R37="","",IF(R37&lt;=35%,"Sostenibile","Da verificare"))</f>
        <v/>
      </c>
      <c r="U37" s="10" t="n"/>
    </row>
    <row r="38">
      <c r="A38" s="2" t="n"/>
      <c r="B38" s="3" t="n"/>
      <c r="C38" s="3" t="n"/>
      <c r="D38" s="3" t="n"/>
      <c r="E38" s="4" t="n"/>
      <c r="F38" s="5" t="n"/>
      <c r="G38" s="6">
        <f>IF(OR(E38="",F38=""),"",IFERROR(E38*F38,0))</f>
        <v/>
      </c>
      <c r="H38" s="6">
        <f>IF(OR(E38="",G38=""),"",IFERROR(E38-G38,0))</f>
        <v/>
      </c>
      <c r="I38" s="4" t="n"/>
      <c r="J38" s="6">
        <f>IF(E38="","",IFERROR(E38*2%,0))</f>
        <v/>
      </c>
      <c r="K38" s="4" t="n"/>
      <c r="L38" s="4" t="n"/>
      <c r="M38" s="6">
        <f>IF(G38="","",IFERROR(G38+I38+J38+K38+L38,0))</f>
        <v/>
      </c>
      <c r="N38" s="7" t="n"/>
      <c r="O38" s="5" t="n"/>
      <c r="P38" s="6">
        <f>IF(OR(H38="",N38="",O38=""),"",IFERROR(-PMT(O38/12,N38*12,H38),0))</f>
        <v/>
      </c>
      <c r="Q38" s="4" t="n"/>
      <c r="R38" s="8">
        <f>IF(OR(P38="",Q38="",Q38=0),"",IFERROR(P38/Q38,0))</f>
        <v/>
      </c>
      <c r="S38" s="8">
        <f>IF(OR(H38="",E38="",E38=0),"",IFERROR(H38/E38,0))</f>
        <v/>
      </c>
      <c r="T38" s="9">
        <f>IF(R38="","",IF(R38&lt;=35%,"Sostenibile","Da verificare"))</f>
        <v/>
      </c>
      <c r="U38" s="10" t="n"/>
    </row>
    <row r="39">
      <c r="A39" s="2" t="n"/>
      <c r="B39" s="3" t="n"/>
      <c r="C39" s="3" t="n"/>
      <c r="D39" s="3" t="n"/>
      <c r="E39" s="4" t="n"/>
      <c r="F39" s="5" t="n"/>
      <c r="G39" s="11">
        <f>IF(OR(E39="",F39=""),"",IFERROR(E39*F39,0))</f>
        <v/>
      </c>
      <c r="H39" s="11">
        <f>IF(OR(E39="",G39=""),"",IFERROR(E39-G39,0))</f>
        <v/>
      </c>
      <c r="I39" s="4" t="n"/>
      <c r="J39" s="11">
        <f>IF(E39="","",IFERROR(E39*2%,0))</f>
        <v/>
      </c>
      <c r="K39" s="4" t="n"/>
      <c r="L39" s="4" t="n"/>
      <c r="M39" s="11">
        <f>IF(G39="","",IFERROR(G39+I39+J39+K39+L39,0))</f>
        <v/>
      </c>
      <c r="N39" s="7" t="n"/>
      <c r="O39" s="5" t="n"/>
      <c r="P39" s="11">
        <f>IF(OR(H39="",N39="",O39=""),"",IFERROR(-PMT(O39/12,N39*12,H39),0))</f>
        <v/>
      </c>
      <c r="Q39" s="4" t="n"/>
      <c r="R39" s="12">
        <f>IF(OR(P39="",Q39="",Q39=0),"",IFERROR(P39/Q39,0))</f>
        <v/>
      </c>
      <c r="S39" s="12">
        <f>IF(OR(H39="",E39="",E39=0),"",IFERROR(H39/E39,0))</f>
        <v/>
      </c>
      <c r="T39" s="13">
        <f>IF(R39="","",IF(R39&lt;=35%,"Sostenibile","Da verificare"))</f>
        <v/>
      </c>
      <c r="U39" s="10" t="n"/>
    </row>
    <row r="40">
      <c r="A40" s="2" t="n"/>
      <c r="B40" s="3" t="n"/>
      <c r="C40" s="3" t="n"/>
      <c r="D40" s="3" t="n"/>
      <c r="E40" s="4" t="n"/>
      <c r="F40" s="5" t="n"/>
      <c r="G40" s="6">
        <f>IF(OR(E40="",F40=""),"",IFERROR(E40*F40,0))</f>
        <v/>
      </c>
      <c r="H40" s="6">
        <f>IF(OR(E40="",G40=""),"",IFERROR(E40-G40,0))</f>
        <v/>
      </c>
      <c r="I40" s="4" t="n"/>
      <c r="J40" s="6">
        <f>IF(E40="","",IFERROR(E40*2%,0))</f>
        <v/>
      </c>
      <c r="K40" s="4" t="n"/>
      <c r="L40" s="4" t="n"/>
      <c r="M40" s="6">
        <f>IF(G40="","",IFERROR(G40+I40+J40+K40+L40,0))</f>
        <v/>
      </c>
      <c r="N40" s="7" t="n"/>
      <c r="O40" s="5" t="n"/>
      <c r="P40" s="6">
        <f>IF(OR(H40="",N40="",O40=""),"",IFERROR(-PMT(O40/12,N40*12,H40),0))</f>
        <v/>
      </c>
      <c r="Q40" s="4" t="n"/>
      <c r="R40" s="8">
        <f>IF(OR(P40="",Q40="",Q40=0),"",IFERROR(P40/Q40,0))</f>
        <v/>
      </c>
      <c r="S40" s="8">
        <f>IF(OR(H40="",E40="",E40=0),"",IFERROR(H40/E40,0))</f>
        <v/>
      </c>
      <c r="T40" s="9">
        <f>IF(R40="","",IF(R40&lt;=35%,"Sostenibile","Da verificare"))</f>
        <v/>
      </c>
      <c r="U40" s="10" t="n"/>
    </row>
    <row r="41">
      <c r="A41" s="2" t="n"/>
      <c r="B41" s="3" t="n"/>
      <c r="C41" s="3" t="n"/>
      <c r="D41" s="3" t="n"/>
      <c r="E41" s="4" t="n"/>
      <c r="F41" s="5" t="n"/>
      <c r="G41" s="11">
        <f>IF(OR(E41="",F41=""),"",IFERROR(E41*F41,0))</f>
        <v/>
      </c>
      <c r="H41" s="11">
        <f>IF(OR(E41="",G41=""),"",IFERROR(E41-G41,0))</f>
        <v/>
      </c>
      <c r="I41" s="4" t="n"/>
      <c r="J41" s="11">
        <f>IF(E41="","",IFERROR(E41*2%,0))</f>
        <v/>
      </c>
      <c r="K41" s="4" t="n"/>
      <c r="L41" s="4" t="n"/>
      <c r="M41" s="11">
        <f>IF(G41="","",IFERROR(G41+I41+J41+K41+L41,0))</f>
        <v/>
      </c>
      <c r="N41" s="7" t="n"/>
      <c r="O41" s="5" t="n"/>
      <c r="P41" s="11">
        <f>IF(OR(H41="",N41="",O41=""),"",IFERROR(-PMT(O41/12,N41*12,H41),0))</f>
        <v/>
      </c>
      <c r="Q41" s="4" t="n"/>
      <c r="R41" s="12">
        <f>IF(OR(P41="",Q41="",Q41=0),"",IFERROR(P41/Q41,0))</f>
        <v/>
      </c>
      <c r="S41" s="12">
        <f>IF(OR(H41="",E41="",E41=0),"",IFERROR(H41/E41,0))</f>
        <v/>
      </c>
      <c r="T41" s="13">
        <f>IF(R41="","",IF(R41&lt;=35%,"Sostenibile","Da verificare"))</f>
        <v/>
      </c>
      <c r="U41" s="10" t="n"/>
    </row>
    <row r="42">
      <c r="A42" s="2" t="n"/>
      <c r="B42" s="3" t="n"/>
      <c r="C42" s="3" t="n"/>
      <c r="D42" s="3" t="n"/>
      <c r="E42" s="4" t="n"/>
      <c r="F42" s="5" t="n"/>
      <c r="G42" s="6">
        <f>IF(OR(E42="",F42=""),"",IFERROR(E42*F42,0))</f>
        <v/>
      </c>
      <c r="H42" s="6">
        <f>IF(OR(E42="",G42=""),"",IFERROR(E42-G42,0))</f>
        <v/>
      </c>
      <c r="I42" s="4" t="n"/>
      <c r="J42" s="6">
        <f>IF(E42="","",IFERROR(E42*2%,0))</f>
        <v/>
      </c>
      <c r="K42" s="4" t="n"/>
      <c r="L42" s="4" t="n"/>
      <c r="M42" s="6">
        <f>IF(G42="","",IFERROR(G42+I42+J42+K42+L42,0))</f>
        <v/>
      </c>
      <c r="N42" s="7" t="n"/>
      <c r="O42" s="5" t="n"/>
      <c r="P42" s="6">
        <f>IF(OR(H42="",N42="",O42=""),"",IFERROR(-PMT(O42/12,N42*12,H42),0))</f>
        <v/>
      </c>
      <c r="Q42" s="4" t="n"/>
      <c r="R42" s="8">
        <f>IF(OR(P42="",Q42="",Q42=0),"",IFERROR(P42/Q42,0))</f>
        <v/>
      </c>
      <c r="S42" s="8">
        <f>IF(OR(H42="",E42="",E42=0),"",IFERROR(H42/E42,0))</f>
        <v/>
      </c>
      <c r="T42" s="9">
        <f>IF(R42="","",IF(R42&lt;=35%,"Sostenibile","Da verificare"))</f>
        <v/>
      </c>
      <c r="U42" s="10" t="n"/>
    </row>
    <row r="43">
      <c r="A43" s="2" t="n"/>
      <c r="B43" s="3" t="n"/>
      <c r="C43" s="3" t="n"/>
      <c r="D43" s="3" t="n"/>
      <c r="E43" s="4" t="n"/>
      <c r="F43" s="5" t="n"/>
      <c r="G43" s="11">
        <f>IF(OR(E43="",F43=""),"",IFERROR(E43*F43,0))</f>
        <v/>
      </c>
      <c r="H43" s="11">
        <f>IF(OR(E43="",G43=""),"",IFERROR(E43-G43,0))</f>
        <v/>
      </c>
      <c r="I43" s="4" t="n"/>
      <c r="J43" s="11">
        <f>IF(E43="","",IFERROR(E43*2%,0))</f>
        <v/>
      </c>
      <c r="K43" s="4" t="n"/>
      <c r="L43" s="4" t="n"/>
      <c r="M43" s="11">
        <f>IF(G43="","",IFERROR(G43+I43+J43+K43+L43,0))</f>
        <v/>
      </c>
      <c r="N43" s="7" t="n"/>
      <c r="O43" s="5" t="n"/>
      <c r="P43" s="11">
        <f>IF(OR(H43="",N43="",O43=""),"",IFERROR(-PMT(O43/12,N43*12,H43),0))</f>
        <v/>
      </c>
      <c r="Q43" s="4" t="n"/>
      <c r="R43" s="12">
        <f>IF(OR(P43="",Q43="",Q43=0),"",IFERROR(P43/Q43,0))</f>
        <v/>
      </c>
      <c r="S43" s="12">
        <f>IF(OR(H43="",E43="",E43=0),"",IFERROR(H43/E43,0))</f>
        <v/>
      </c>
      <c r="T43" s="13">
        <f>IF(R43="","",IF(R43&lt;=35%,"Sostenibile","Da verificare"))</f>
        <v/>
      </c>
      <c r="U43" s="10" t="n"/>
    </row>
    <row r="44">
      <c r="A44" s="2" t="n"/>
      <c r="B44" s="3" t="n"/>
      <c r="C44" s="3" t="n"/>
      <c r="D44" s="3" t="n"/>
      <c r="E44" s="4" t="n"/>
      <c r="F44" s="5" t="n"/>
      <c r="G44" s="6">
        <f>IF(OR(E44="",F44=""),"",IFERROR(E44*F44,0))</f>
        <v/>
      </c>
      <c r="H44" s="6">
        <f>IF(OR(E44="",G44=""),"",IFERROR(E44-G44,0))</f>
        <v/>
      </c>
      <c r="I44" s="4" t="n"/>
      <c r="J44" s="6">
        <f>IF(E44="","",IFERROR(E44*2%,0))</f>
        <v/>
      </c>
      <c r="K44" s="4" t="n"/>
      <c r="L44" s="4" t="n"/>
      <c r="M44" s="6">
        <f>IF(G44="","",IFERROR(G44+I44+J44+K44+L44,0))</f>
        <v/>
      </c>
      <c r="N44" s="7" t="n"/>
      <c r="O44" s="5" t="n"/>
      <c r="P44" s="6">
        <f>IF(OR(H44="",N44="",O44=""),"",IFERROR(-PMT(O44/12,N44*12,H44),0))</f>
        <v/>
      </c>
      <c r="Q44" s="4" t="n"/>
      <c r="R44" s="8">
        <f>IF(OR(P44="",Q44="",Q44=0),"",IFERROR(P44/Q44,0))</f>
        <v/>
      </c>
      <c r="S44" s="8">
        <f>IF(OR(H44="",E44="",E44=0),"",IFERROR(H44/E44,0))</f>
        <v/>
      </c>
      <c r="T44" s="9">
        <f>IF(R44="","",IF(R44&lt;=35%,"Sostenibile","Da verificare"))</f>
        <v/>
      </c>
      <c r="U44" s="10" t="n"/>
    </row>
    <row r="45">
      <c r="A45" s="2" t="n"/>
      <c r="B45" s="3" t="n"/>
      <c r="C45" s="3" t="n"/>
      <c r="D45" s="3" t="n"/>
      <c r="E45" s="4" t="n"/>
      <c r="F45" s="5" t="n"/>
      <c r="G45" s="11">
        <f>IF(OR(E45="",F45=""),"",IFERROR(E45*F45,0))</f>
        <v/>
      </c>
      <c r="H45" s="11">
        <f>IF(OR(E45="",G45=""),"",IFERROR(E45-G45,0))</f>
        <v/>
      </c>
      <c r="I45" s="4" t="n"/>
      <c r="J45" s="11">
        <f>IF(E45="","",IFERROR(E45*2%,0))</f>
        <v/>
      </c>
      <c r="K45" s="4" t="n"/>
      <c r="L45" s="4" t="n"/>
      <c r="M45" s="11">
        <f>IF(G45="","",IFERROR(G45+I45+J45+K45+L45,0))</f>
        <v/>
      </c>
      <c r="N45" s="7" t="n"/>
      <c r="O45" s="5" t="n"/>
      <c r="P45" s="11">
        <f>IF(OR(H45="",N45="",O45=""),"",IFERROR(-PMT(O45/12,N45*12,H45),0))</f>
        <v/>
      </c>
      <c r="Q45" s="4" t="n"/>
      <c r="R45" s="12">
        <f>IF(OR(P45="",Q45="",Q45=0),"",IFERROR(P45/Q45,0))</f>
        <v/>
      </c>
      <c r="S45" s="12">
        <f>IF(OR(H45="",E45="",E45=0),"",IFERROR(H45/E45,0))</f>
        <v/>
      </c>
      <c r="T45" s="13">
        <f>IF(R45="","",IF(R45&lt;=35%,"Sostenibile","Da verificare"))</f>
        <v/>
      </c>
      <c r="U45" s="10" t="n"/>
    </row>
    <row r="46">
      <c r="A46" s="2" t="n"/>
      <c r="B46" s="3" t="n"/>
      <c r="C46" s="3" t="n"/>
      <c r="D46" s="3" t="n"/>
      <c r="E46" s="4" t="n"/>
      <c r="F46" s="5" t="n"/>
      <c r="G46" s="6">
        <f>IF(OR(E46="",F46=""),"",IFERROR(E46*F46,0))</f>
        <v/>
      </c>
      <c r="H46" s="6">
        <f>IF(OR(E46="",G46=""),"",IFERROR(E46-G46,0))</f>
        <v/>
      </c>
      <c r="I46" s="4" t="n"/>
      <c r="J46" s="6">
        <f>IF(E46="","",IFERROR(E46*2%,0))</f>
        <v/>
      </c>
      <c r="K46" s="4" t="n"/>
      <c r="L46" s="4" t="n"/>
      <c r="M46" s="6">
        <f>IF(G46="","",IFERROR(G46+I46+J46+K46+L46,0))</f>
        <v/>
      </c>
      <c r="N46" s="7" t="n"/>
      <c r="O46" s="5" t="n"/>
      <c r="P46" s="6">
        <f>IF(OR(H46="",N46="",O46=""),"",IFERROR(-PMT(O46/12,N46*12,H46),0))</f>
        <v/>
      </c>
      <c r="Q46" s="4" t="n"/>
      <c r="R46" s="8">
        <f>IF(OR(P46="",Q46="",Q46=0),"",IFERROR(P46/Q46,0))</f>
        <v/>
      </c>
      <c r="S46" s="8">
        <f>IF(OR(H46="",E46="",E46=0),"",IFERROR(H46/E46,0))</f>
        <v/>
      </c>
      <c r="T46" s="9">
        <f>IF(R46="","",IF(R46&lt;=35%,"Sostenibile","Da verificare"))</f>
        <v/>
      </c>
      <c r="U46" s="10" t="n"/>
    </row>
    <row r="47">
      <c r="A47" s="2" t="n"/>
      <c r="B47" s="3" t="n"/>
      <c r="C47" s="3" t="n"/>
      <c r="D47" s="3" t="n"/>
      <c r="E47" s="4" t="n"/>
      <c r="F47" s="5" t="n"/>
      <c r="G47" s="11">
        <f>IF(OR(E47="",F47=""),"",IFERROR(E47*F47,0))</f>
        <v/>
      </c>
      <c r="H47" s="11">
        <f>IF(OR(E47="",G47=""),"",IFERROR(E47-G47,0))</f>
        <v/>
      </c>
      <c r="I47" s="4" t="n"/>
      <c r="J47" s="11">
        <f>IF(E47="","",IFERROR(E47*2%,0))</f>
        <v/>
      </c>
      <c r="K47" s="4" t="n"/>
      <c r="L47" s="4" t="n"/>
      <c r="M47" s="11">
        <f>IF(G47="","",IFERROR(G47+I47+J47+K47+L47,0))</f>
        <v/>
      </c>
      <c r="N47" s="7" t="n"/>
      <c r="O47" s="5" t="n"/>
      <c r="P47" s="11">
        <f>IF(OR(H47="",N47="",O47=""),"",IFERROR(-PMT(O47/12,N47*12,H47),0))</f>
        <v/>
      </c>
      <c r="Q47" s="4" t="n"/>
      <c r="R47" s="12">
        <f>IF(OR(P47="",Q47="",Q47=0),"",IFERROR(P47/Q47,0))</f>
        <v/>
      </c>
      <c r="S47" s="12">
        <f>IF(OR(H47="",E47="",E47=0),"",IFERROR(H47/E47,0))</f>
        <v/>
      </c>
      <c r="T47" s="13">
        <f>IF(R47="","",IF(R47&lt;=35%,"Sostenibile","Da verificare"))</f>
        <v/>
      </c>
      <c r="U47" s="10" t="n"/>
    </row>
    <row r="48">
      <c r="A48" s="2" t="n"/>
      <c r="B48" s="3" t="n"/>
      <c r="C48" s="3" t="n"/>
      <c r="D48" s="3" t="n"/>
      <c r="E48" s="4" t="n"/>
      <c r="F48" s="5" t="n"/>
      <c r="G48" s="6">
        <f>IF(OR(E48="",F48=""),"",IFERROR(E48*F48,0))</f>
        <v/>
      </c>
      <c r="H48" s="6">
        <f>IF(OR(E48="",G48=""),"",IFERROR(E48-G48,0))</f>
        <v/>
      </c>
      <c r="I48" s="4" t="n"/>
      <c r="J48" s="6">
        <f>IF(E48="","",IFERROR(E48*2%,0))</f>
        <v/>
      </c>
      <c r="K48" s="4" t="n"/>
      <c r="L48" s="4" t="n"/>
      <c r="M48" s="6">
        <f>IF(G48="","",IFERROR(G48+I48+J48+K48+L48,0))</f>
        <v/>
      </c>
      <c r="N48" s="7" t="n"/>
      <c r="O48" s="5" t="n"/>
      <c r="P48" s="6">
        <f>IF(OR(H48="",N48="",O48=""),"",IFERROR(-PMT(O48/12,N48*12,H48),0))</f>
        <v/>
      </c>
      <c r="Q48" s="4" t="n"/>
      <c r="R48" s="8">
        <f>IF(OR(P48="",Q48="",Q48=0),"",IFERROR(P48/Q48,0))</f>
        <v/>
      </c>
      <c r="S48" s="8">
        <f>IF(OR(H48="",E48="",E48=0),"",IFERROR(H48/E48,0))</f>
        <v/>
      </c>
      <c r="T48" s="9">
        <f>IF(R48="","",IF(R48&lt;=35%,"Sostenibile","Da verificare"))</f>
        <v/>
      </c>
      <c r="U48" s="10" t="n"/>
    </row>
    <row r="49">
      <c r="A49" s="2" t="n"/>
      <c r="B49" s="3" t="n"/>
      <c r="C49" s="3" t="n"/>
      <c r="D49" s="3" t="n"/>
      <c r="E49" s="4" t="n"/>
      <c r="F49" s="5" t="n"/>
      <c r="G49" s="11">
        <f>IF(OR(E49="",F49=""),"",IFERROR(E49*F49,0))</f>
        <v/>
      </c>
      <c r="H49" s="11">
        <f>IF(OR(E49="",G49=""),"",IFERROR(E49-G49,0))</f>
        <v/>
      </c>
      <c r="I49" s="4" t="n"/>
      <c r="J49" s="11">
        <f>IF(E49="","",IFERROR(E49*2%,0))</f>
        <v/>
      </c>
      <c r="K49" s="4" t="n"/>
      <c r="L49" s="4" t="n"/>
      <c r="M49" s="11">
        <f>IF(G49="","",IFERROR(G49+I49+J49+K49+L49,0))</f>
        <v/>
      </c>
      <c r="N49" s="7" t="n"/>
      <c r="O49" s="5" t="n"/>
      <c r="P49" s="11">
        <f>IF(OR(H49="",N49="",O49=""),"",IFERROR(-PMT(O49/12,N49*12,H49),0))</f>
        <v/>
      </c>
      <c r="Q49" s="4" t="n"/>
      <c r="R49" s="12">
        <f>IF(OR(P49="",Q49="",Q49=0),"",IFERROR(P49/Q49,0))</f>
        <v/>
      </c>
      <c r="S49" s="12">
        <f>IF(OR(H49="",E49="",E49=0),"",IFERROR(H49/E49,0))</f>
        <v/>
      </c>
      <c r="T49" s="13">
        <f>IF(R49="","",IF(R49&lt;=35%,"Sostenibile","Da verificare"))</f>
        <v/>
      </c>
      <c r="U49" s="10" t="n"/>
    </row>
    <row r="50">
      <c r="A50" s="2" t="n"/>
      <c r="B50" s="3" t="n"/>
      <c r="C50" s="3" t="n"/>
      <c r="D50" s="3" t="n"/>
      <c r="E50" s="4" t="n"/>
      <c r="F50" s="5" t="n"/>
      <c r="G50" s="6">
        <f>IF(OR(E50="",F50=""),"",IFERROR(E50*F50,0))</f>
        <v/>
      </c>
      <c r="H50" s="6">
        <f>IF(OR(E50="",G50=""),"",IFERROR(E50-G50,0))</f>
        <v/>
      </c>
      <c r="I50" s="4" t="n"/>
      <c r="J50" s="6">
        <f>IF(E50="","",IFERROR(E50*2%,0))</f>
        <v/>
      </c>
      <c r="K50" s="4" t="n"/>
      <c r="L50" s="4" t="n"/>
      <c r="M50" s="6">
        <f>IF(G50="","",IFERROR(G50+I50+J50+K50+L50,0))</f>
        <v/>
      </c>
      <c r="N50" s="7" t="n"/>
      <c r="O50" s="5" t="n"/>
      <c r="P50" s="6">
        <f>IF(OR(H50="",N50="",O50=""),"",IFERROR(-PMT(O50/12,N50*12,H50),0))</f>
        <v/>
      </c>
      <c r="Q50" s="4" t="n"/>
      <c r="R50" s="8">
        <f>IF(OR(P50="",Q50="",Q50=0),"",IFERROR(P50/Q50,0))</f>
        <v/>
      </c>
      <c r="S50" s="8">
        <f>IF(OR(H50="",E50="",E50=0),"",IFERROR(H50/E50,0))</f>
        <v/>
      </c>
      <c r="T50" s="9">
        <f>IF(R50="","",IF(R50&lt;=35%,"Sostenibile","Da verificare"))</f>
        <v/>
      </c>
      <c r="U50" s="10" t="n"/>
    </row>
    <row r="51">
      <c r="A51" s="2" t="n"/>
      <c r="B51" s="3" t="n"/>
      <c r="C51" s="3" t="n"/>
      <c r="D51" s="3" t="n"/>
      <c r="E51" s="4" t="n"/>
      <c r="F51" s="5" t="n"/>
      <c r="G51" s="11">
        <f>IF(OR(E51="",F51=""),"",IFERROR(E51*F51,0))</f>
        <v/>
      </c>
      <c r="H51" s="11">
        <f>IF(OR(E51="",G51=""),"",IFERROR(E51-G51,0))</f>
        <v/>
      </c>
      <c r="I51" s="4" t="n"/>
      <c r="J51" s="11">
        <f>IF(E51="","",IFERROR(E51*2%,0))</f>
        <v/>
      </c>
      <c r="K51" s="4" t="n"/>
      <c r="L51" s="4" t="n"/>
      <c r="M51" s="11">
        <f>IF(G51="","",IFERROR(G51+I51+J51+K51+L51,0))</f>
        <v/>
      </c>
      <c r="N51" s="7" t="n"/>
      <c r="O51" s="5" t="n"/>
      <c r="P51" s="11">
        <f>IF(OR(H51="",N51="",O51=""),"",IFERROR(-PMT(O51/12,N51*12,H51),0))</f>
        <v/>
      </c>
      <c r="Q51" s="4" t="n"/>
      <c r="R51" s="12">
        <f>IF(OR(P51="",Q51="",Q51=0),"",IFERROR(P51/Q51,0))</f>
        <v/>
      </c>
      <c r="S51" s="12">
        <f>IF(OR(H51="",E51="",E51=0),"",IFERROR(H51/E51,0))</f>
        <v/>
      </c>
      <c r="T51" s="13">
        <f>IF(R51="","",IF(R51&lt;=35%,"Sostenibile","Da verificare"))</f>
        <v/>
      </c>
      <c r="U51" s="10" t="n"/>
    </row>
    <row r="52">
      <c r="A52" s="2" t="n"/>
      <c r="B52" s="3" t="n"/>
      <c r="C52" s="3" t="n"/>
      <c r="D52" s="3" t="n"/>
      <c r="E52" s="4" t="n"/>
      <c r="F52" s="5" t="n"/>
      <c r="G52" s="6">
        <f>IF(OR(E52="",F52=""),"",IFERROR(E52*F52,0))</f>
        <v/>
      </c>
      <c r="H52" s="6">
        <f>IF(OR(E52="",G52=""),"",IFERROR(E52-G52,0))</f>
        <v/>
      </c>
      <c r="I52" s="4" t="n"/>
      <c r="J52" s="6">
        <f>IF(E52="","",IFERROR(E52*2%,0))</f>
        <v/>
      </c>
      <c r="K52" s="4" t="n"/>
      <c r="L52" s="4" t="n"/>
      <c r="M52" s="6">
        <f>IF(G52="","",IFERROR(G52+I52+J52+K52+L52,0))</f>
        <v/>
      </c>
      <c r="N52" s="7" t="n"/>
      <c r="O52" s="5" t="n"/>
      <c r="P52" s="6">
        <f>IF(OR(H52="",N52="",O52=""),"",IFERROR(-PMT(O52/12,N52*12,H52),0))</f>
        <v/>
      </c>
      <c r="Q52" s="4" t="n"/>
      <c r="R52" s="8">
        <f>IF(OR(P52="",Q52="",Q52=0),"",IFERROR(P52/Q52,0))</f>
        <v/>
      </c>
      <c r="S52" s="8">
        <f>IF(OR(H52="",E52="",E52=0),"",IFERROR(H52/E52,0))</f>
        <v/>
      </c>
      <c r="T52" s="9">
        <f>IF(R52="","",IF(R52&lt;=35%,"Sostenibile","Da verificare"))</f>
        <v/>
      </c>
      <c r="U52" s="10" t="n"/>
    </row>
    <row r="53">
      <c r="A53" s="2" t="n"/>
      <c r="B53" s="3" t="n"/>
      <c r="C53" s="3" t="n"/>
      <c r="D53" s="3" t="n"/>
      <c r="E53" s="4" t="n"/>
      <c r="F53" s="5" t="n"/>
      <c r="G53" s="11">
        <f>IF(OR(E53="",F53=""),"",IFERROR(E53*F53,0))</f>
        <v/>
      </c>
      <c r="H53" s="11">
        <f>IF(OR(E53="",G53=""),"",IFERROR(E53-G53,0))</f>
        <v/>
      </c>
      <c r="I53" s="4" t="n"/>
      <c r="J53" s="11">
        <f>IF(E53="","",IFERROR(E53*2%,0))</f>
        <v/>
      </c>
      <c r="K53" s="4" t="n"/>
      <c r="L53" s="4" t="n"/>
      <c r="M53" s="11">
        <f>IF(G53="","",IFERROR(G53+I53+J53+K53+L53,0))</f>
        <v/>
      </c>
      <c r="N53" s="7" t="n"/>
      <c r="O53" s="5" t="n"/>
      <c r="P53" s="11">
        <f>IF(OR(H53="",N53="",O53=""),"",IFERROR(-PMT(O53/12,N53*12,H53),0))</f>
        <v/>
      </c>
      <c r="Q53" s="4" t="n"/>
      <c r="R53" s="12">
        <f>IF(OR(P53="",Q53="",Q53=0),"",IFERROR(P53/Q53,0))</f>
        <v/>
      </c>
      <c r="S53" s="12">
        <f>IF(OR(H53="",E53="",E53=0),"",IFERROR(H53/E53,0))</f>
        <v/>
      </c>
      <c r="T53" s="13">
        <f>IF(R53="","",IF(R53&lt;=35%,"Sostenibile","Da verificare"))</f>
        <v/>
      </c>
      <c r="U53" s="10" t="n"/>
    </row>
    <row r="54">
      <c r="A54" s="2" t="n"/>
      <c r="B54" s="3" t="n"/>
      <c r="C54" s="3" t="n"/>
      <c r="D54" s="3" t="n"/>
      <c r="E54" s="4" t="n"/>
      <c r="F54" s="5" t="n"/>
      <c r="G54" s="6">
        <f>IF(OR(E54="",F54=""),"",IFERROR(E54*F54,0))</f>
        <v/>
      </c>
      <c r="H54" s="6">
        <f>IF(OR(E54="",G54=""),"",IFERROR(E54-G54,0))</f>
        <v/>
      </c>
      <c r="I54" s="4" t="n"/>
      <c r="J54" s="6">
        <f>IF(E54="","",IFERROR(E54*2%,0))</f>
        <v/>
      </c>
      <c r="K54" s="4" t="n"/>
      <c r="L54" s="4" t="n"/>
      <c r="M54" s="6">
        <f>IF(G54="","",IFERROR(G54+I54+J54+K54+L54,0))</f>
        <v/>
      </c>
      <c r="N54" s="7" t="n"/>
      <c r="O54" s="5" t="n"/>
      <c r="P54" s="6">
        <f>IF(OR(H54="",N54="",O54=""),"",IFERROR(-PMT(O54/12,N54*12,H54),0))</f>
        <v/>
      </c>
      <c r="Q54" s="4" t="n"/>
      <c r="R54" s="8">
        <f>IF(OR(P54="",Q54="",Q54=0),"",IFERROR(P54/Q54,0))</f>
        <v/>
      </c>
      <c r="S54" s="8">
        <f>IF(OR(H54="",E54="",E54=0),"",IFERROR(H54/E54,0))</f>
        <v/>
      </c>
      <c r="T54" s="9">
        <f>IF(R54="","",IF(R54&lt;=35%,"Sostenibile","Da verificare"))</f>
        <v/>
      </c>
      <c r="U54" s="10" t="n"/>
    </row>
    <row r="55">
      <c r="A55" s="2" t="n"/>
      <c r="B55" s="3" t="n"/>
      <c r="C55" s="3" t="n"/>
      <c r="D55" s="3" t="n"/>
      <c r="E55" s="4" t="n"/>
      <c r="F55" s="5" t="n"/>
      <c r="G55" s="11">
        <f>IF(OR(E55="",F55=""),"",IFERROR(E55*F55,0))</f>
        <v/>
      </c>
      <c r="H55" s="11">
        <f>IF(OR(E55="",G55=""),"",IFERROR(E55-G55,0))</f>
        <v/>
      </c>
      <c r="I55" s="4" t="n"/>
      <c r="J55" s="11">
        <f>IF(E55="","",IFERROR(E55*2%,0))</f>
        <v/>
      </c>
      <c r="K55" s="4" t="n"/>
      <c r="L55" s="4" t="n"/>
      <c r="M55" s="11">
        <f>IF(G55="","",IFERROR(G55+I55+J55+K55+L55,0))</f>
        <v/>
      </c>
      <c r="N55" s="7" t="n"/>
      <c r="O55" s="5" t="n"/>
      <c r="P55" s="11">
        <f>IF(OR(H55="",N55="",O55=""),"",IFERROR(-PMT(O55/12,N55*12,H55),0))</f>
        <v/>
      </c>
      <c r="Q55" s="4" t="n"/>
      <c r="R55" s="12">
        <f>IF(OR(P55="",Q55="",Q55=0),"",IFERROR(P55/Q55,0))</f>
        <v/>
      </c>
      <c r="S55" s="12">
        <f>IF(OR(H55="",E55="",E55=0),"",IFERROR(H55/E55,0))</f>
        <v/>
      </c>
      <c r="T55" s="13">
        <f>IF(R55="","",IF(R55&lt;=35%,"Sostenibile","Da verificare"))</f>
        <v/>
      </c>
      <c r="U55" s="10" t="n"/>
    </row>
    <row r="56">
      <c r="A56" s="2" t="n"/>
      <c r="B56" s="3" t="n"/>
      <c r="C56" s="3" t="n"/>
      <c r="D56" s="3" t="n"/>
      <c r="E56" s="4" t="n"/>
      <c r="F56" s="5" t="n"/>
      <c r="G56" s="6">
        <f>IF(OR(E56="",F56=""),"",IFERROR(E56*F56,0))</f>
        <v/>
      </c>
      <c r="H56" s="6">
        <f>IF(OR(E56="",G56=""),"",IFERROR(E56-G56,0))</f>
        <v/>
      </c>
      <c r="I56" s="4" t="n"/>
      <c r="J56" s="6">
        <f>IF(E56="","",IFERROR(E56*2%,0))</f>
        <v/>
      </c>
      <c r="K56" s="4" t="n"/>
      <c r="L56" s="4" t="n"/>
      <c r="M56" s="6">
        <f>IF(G56="","",IFERROR(G56+I56+J56+K56+L56,0))</f>
        <v/>
      </c>
      <c r="N56" s="7" t="n"/>
      <c r="O56" s="5" t="n"/>
      <c r="P56" s="6">
        <f>IF(OR(H56="",N56="",O56=""),"",IFERROR(-PMT(O56/12,N56*12,H56),0))</f>
        <v/>
      </c>
      <c r="Q56" s="4" t="n"/>
      <c r="R56" s="8">
        <f>IF(OR(P56="",Q56="",Q56=0),"",IFERROR(P56/Q56,0))</f>
        <v/>
      </c>
      <c r="S56" s="8">
        <f>IF(OR(H56="",E56="",E56=0),"",IFERROR(H56/E56,0))</f>
        <v/>
      </c>
      <c r="T56" s="9">
        <f>IF(R56="","",IF(R56&lt;=35%,"Sostenibile","Da verificare"))</f>
        <v/>
      </c>
      <c r="U56" s="10" t="n"/>
    </row>
    <row r="57">
      <c r="A57" s="2" t="n"/>
      <c r="B57" s="3" t="n"/>
      <c r="C57" s="3" t="n"/>
      <c r="D57" s="3" t="n"/>
      <c r="E57" s="4" t="n"/>
      <c r="F57" s="5" t="n"/>
      <c r="G57" s="11">
        <f>IF(OR(E57="",F57=""),"",IFERROR(E57*F57,0))</f>
        <v/>
      </c>
      <c r="H57" s="11">
        <f>IF(OR(E57="",G57=""),"",IFERROR(E57-G57,0))</f>
        <v/>
      </c>
      <c r="I57" s="4" t="n"/>
      <c r="J57" s="11">
        <f>IF(E57="","",IFERROR(E57*2%,0))</f>
        <v/>
      </c>
      <c r="K57" s="4" t="n"/>
      <c r="L57" s="4" t="n"/>
      <c r="M57" s="11">
        <f>IF(G57="","",IFERROR(G57+I57+J57+K57+L57,0))</f>
        <v/>
      </c>
      <c r="N57" s="7" t="n"/>
      <c r="O57" s="5" t="n"/>
      <c r="P57" s="11">
        <f>IF(OR(H57="",N57="",O57=""),"",IFERROR(-PMT(O57/12,N57*12,H57),0))</f>
        <v/>
      </c>
      <c r="Q57" s="4" t="n"/>
      <c r="R57" s="12">
        <f>IF(OR(P57="",Q57="",Q57=0),"",IFERROR(P57/Q57,0))</f>
        <v/>
      </c>
      <c r="S57" s="12">
        <f>IF(OR(H57="",E57="",E57=0),"",IFERROR(H57/E57,0))</f>
        <v/>
      </c>
      <c r="T57" s="13">
        <f>IF(R57="","",IF(R57&lt;=35%,"Sostenibile","Da verificare"))</f>
        <v/>
      </c>
      <c r="U57" s="10" t="n"/>
    </row>
    <row r="58">
      <c r="A58" s="2" t="n"/>
      <c r="B58" s="3" t="n"/>
      <c r="C58" s="3" t="n"/>
      <c r="D58" s="3" t="n"/>
      <c r="E58" s="4" t="n"/>
      <c r="F58" s="5" t="n"/>
      <c r="G58" s="6">
        <f>IF(OR(E58="",F58=""),"",IFERROR(E58*F58,0))</f>
        <v/>
      </c>
      <c r="H58" s="6">
        <f>IF(OR(E58="",G58=""),"",IFERROR(E58-G58,0))</f>
        <v/>
      </c>
      <c r="I58" s="4" t="n"/>
      <c r="J58" s="6">
        <f>IF(E58="","",IFERROR(E58*2%,0))</f>
        <v/>
      </c>
      <c r="K58" s="4" t="n"/>
      <c r="L58" s="4" t="n"/>
      <c r="M58" s="6">
        <f>IF(G58="","",IFERROR(G58+I58+J58+K58+L58,0))</f>
        <v/>
      </c>
      <c r="N58" s="7" t="n"/>
      <c r="O58" s="5" t="n"/>
      <c r="P58" s="6">
        <f>IF(OR(H58="",N58="",O58=""),"",IFERROR(-PMT(O58/12,N58*12,H58),0))</f>
        <v/>
      </c>
      <c r="Q58" s="4" t="n"/>
      <c r="R58" s="8">
        <f>IF(OR(P58="",Q58="",Q58=0),"",IFERROR(P58/Q58,0))</f>
        <v/>
      </c>
      <c r="S58" s="8">
        <f>IF(OR(H58="",E58="",E58=0),"",IFERROR(H58/E58,0))</f>
        <v/>
      </c>
      <c r="T58" s="9">
        <f>IF(R58="","",IF(R58&lt;=35%,"Sostenibile","Da verificare"))</f>
        <v/>
      </c>
      <c r="U58" s="10" t="n"/>
    </row>
    <row r="59">
      <c r="A59" s="2" t="n"/>
      <c r="B59" s="3" t="n"/>
      <c r="C59" s="3" t="n"/>
      <c r="D59" s="3" t="n"/>
      <c r="E59" s="4" t="n"/>
      <c r="F59" s="5" t="n"/>
      <c r="G59" s="11">
        <f>IF(OR(E59="",F59=""),"",IFERROR(E59*F59,0))</f>
        <v/>
      </c>
      <c r="H59" s="11">
        <f>IF(OR(E59="",G59=""),"",IFERROR(E59-G59,0))</f>
        <v/>
      </c>
      <c r="I59" s="4" t="n"/>
      <c r="J59" s="11">
        <f>IF(E59="","",IFERROR(E59*2%,0))</f>
        <v/>
      </c>
      <c r="K59" s="4" t="n"/>
      <c r="L59" s="4" t="n"/>
      <c r="M59" s="11">
        <f>IF(G59="","",IFERROR(G59+I59+J59+K59+L59,0))</f>
        <v/>
      </c>
      <c r="N59" s="7" t="n"/>
      <c r="O59" s="5" t="n"/>
      <c r="P59" s="11">
        <f>IF(OR(H59="",N59="",O59=""),"",IFERROR(-PMT(O59/12,N59*12,H59),0))</f>
        <v/>
      </c>
      <c r="Q59" s="4" t="n"/>
      <c r="R59" s="12">
        <f>IF(OR(P59="",Q59="",Q59=0),"",IFERROR(P59/Q59,0))</f>
        <v/>
      </c>
      <c r="S59" s="12">
        <f>IF(OR(H59="",E59="",E59=0),"",IFERROR(H59/E59,0))</f>
        <v/>
      </c>
      <c r="T59" s="13">
        <f>IF(R59="","",IF(R59&lt;=35%,"Sostenibile","Da verificare"))</f>
        <v/>
      </c>
      <c r="U59" s="10" t="n"/>
    </row>
    <row r="60">
      <c r="A60" s="2" t="n"/>
      <c r="B60" s="3" t="n"/>
      <c r="C60" s="3" t="n"/>
      <c r="D60" s="3" t="n"/>
      <c r="E60" s="4" t="n"/>
      <c r="F60" s="5" t="n"/>
      <c r="G60" s="6">
        <f>IF(OR(E60="",F60=""),"",IFERROR(E60*F60,0))</f>
        <v/>
      </c>
      <c r="H60" s="6">
        <f>IF(OR(E60="",G60=""),"",IFERROR(E60-G60,0))</f>
        <v/>
      </c>
      <c r="I60" s="4" t="n"/>
      <c r="J60" s="6">
        <f>IF(E60="","",IFERROR(E60*2%,0))</f>
        <v/>
      </c>
      <c r="K60" s="4" t="n"/>
      <c r="L60" s="4" t="n"/>
      <c r="M60" s="6">
        <f>IF(G60="","",IFERROR(G60+I60+J60+K60+L60,0))</f>
        <v/>
      </c>
      <c r="N60" s="7" t="n"/>
      <c r="O60" s="5" t="n"/>
      <c r="P60" s="6">
        <f>IF(OR(H60="",N60="",O60=""),"",IFERROR(-PMT(O60/12,N60*12,H60),0))</f>
        <v/>
      </c>
      <c r="Q60" s="4" t="n"/>
      <c r="R60" s="8">
        <f>IF(OR(P60="",Q60="",Q60=0),"",IFERROR(P60/Q60,0))</f>
        <v/>
      </c>
      <c r="S60" s="8">
        <f>IF(OR(H60="",E60="",E60=0),"",IFERROR(H60/E60,0))</f>
        <v/>
      </c>
      <c r="T60" s="9">
        <f>IF(R60="","",IF(R60&lt;=35%,"Sostenibile","Da verificare"))</f>
        <v/>
      </c>
      <c r="U60" s="10" t="n"/>
    </row>
    <row r="61">
      <c r="A61" s="2" t="n"/>
      <c r="B61" s="3" t="n"/>
      <c r="C61" s="3" t="n"/>
      <c r="D61" s="3" t="n"/>
      <c r="E61" s="4" t="n"/>
      <c r="F61" s="5" t="n"/>
      <c r="G61" s="11">
        <f>IF(OR(E61="",F61=""),"",IFERROR(E61*F61,0))</f>
        <v/>
      </c>
      <c r="H61" s="11">
        <f>IF(OR(E61="",G61=""),"",IFERROR(E61-G61,0))</f>
        <v/>
      </c>
      <c r="I61" s="4" t="n"/>
      <c r="J61" s="11">
        <f>IF(E61="","",IFERROR(E61*2%,0))</f>
        <v/>
      </c>
      <c r="K61" s="4" t="n"/>
      <c r="L61" s="4" t="n"/>
      <c r="M61" s="11">
        <f>IF(G61="","",IFERROR(G61+I61+J61+K61+L61,0))</f>
        <v/>
      </c>
      <c r="N61" s="7" t="n"/>
      <c r="O61" s="5" t="n"/>
      <c r="P61" s="11">
        <f>IF(OR(H61="",N61="",O61=""),"",IFERROR(-PMT(O61/12,N61*12,H61),0))</f>
        <v/>
      </c>
      <c r="Q61" s="4" t="n"/>
      <c r="R61" s="12">
        <f>IF(OR(P61="",Q61="",Q61=0),"",IFERROR(P61/Q61,0))</f>
        <v/>
      </c>
      <c r="S61" s="12">
        <f>IF(OR(H61="",E61="",E61=0),"",IFERROR(H61/E61,0))</f>
        <v/>
      </c>
      <c r="T61" s="13">
        <f>IF(R61="","",IF(R61&lt;=35%,"Sostenibile","Da verificare"))</f>
        <v/>
      </c>
      <c r="U61" s="10" t="n"/>
    </row>
    <row r="62">
      <c r="A62" s="2" t="n"/>
      <c r="B62" s="3" t="n"/>
      <c r="C62" s="3" t="n"/>
      <c r="D62" s="3" t="n"/>
      <c r="E62" s="4" t="n"/>
      <c r="F62" s="5" t="n"/>
      <c r="G62" s="6">
        <f>IF(OR(E62="",F62=""),"",IFERROR(E62*F62,0))</f>
        <v/>
      </c>
      <c r="H62" s="6">
        <f>IF(OR(E62="",G62=""),"",IFERROR(E62-G62,0))</f>
        <v/>
      </c>
      <c r="I62" s="4" t="n"/>
      <c r="J62" s="6">
        <f>IF(E62="","",IFERROR(E62*2%,0))</f>
        <v/>
      </c>
      <c r="K62" s="4" t="n"/>
      <c r="L62" s="4" t="n"/>
      <c r="M62" s="6">
        <f>IF(G62="","",IFERROR(G62+I62+J62+K62+L62,0))</f>
        <v/>
      </c>
      <c r="N62" s="7" t="n"/>
      <c r="O62" s="5" t="n"/>
      <c r="P62" s="6">
        <f>IF(OR(H62="",N62="",O62=""),"",IFERROR(-PMT(O62/12,N62*12,H62),0))</f>
        <v/>
      </c>
      <c r="Q62" s="4" t="n"/>
      <c r="R62" s="8">
        <f>IF(OR(P62="",Q62="",Q62=0),"",IFERROR(P62/Q62,0))</f>
        <v/>
      </c>
      <c r="S62" s="8">
        <f>IF(OR(H62="",E62="",E62=0),"",IFERROR(H62/E62,0))</f>
        <v/>
      </c>
      <c r="T62" s="9">
        <f>IF(R62="","",IF(R62&lt;=35%,"Sostenibile","Da verificare"))</f>
        <v/>
      </c>
      <c r="U62" s="10" t="n"/>
    </row>
    <row r="63">
      <c r="A63" s="2" t="n"/>
      <c r="B63" s="3" t="n"/>
      <c r="C63" s="3" t="n"/>
      <c r="D63" s="3" t="n"/>
      <c r="E63" s="4" t="n"/>
      <c r="F63" s="5" t="n"/>
      <c r="G63" s="11">
        <f>IF(OR(E63="",F63=""),"",IFERROR(E63*F63,0))</f>
        <v/>
      </c>
      <c r="H63" s="11">
        <f>IF(OR(E63="",G63=""),"",IFERROR(E63-G63,0))</f>
        <v/>
      </c>
      <c r="I63" s="4" t="n"/>
      <c r="J63" s="11">
        <f>IF(E63="","",IFERROR(E63*2%,0))</f>
        <v/>
      </c>
      <c r="K63" s="4" t="n"/>
      <c r="L63" s="4" t="n"/>
      <c r="M63" s="11">
        <f>IF(G63="","",IFERROR(G63+I63+J63+K63+L63,0))</f>
        <v/>
      </c>
      <c r="N63" s="7" t="n"/>
      <c r="O63" s="5" t="n"/>
      <c r="P63" s="11">
        <f>IF(OR(H63="",N63="",O63=""),"",IFERROR(-PMT(O63/12,N63*12,H63),0))</f>
        <v/>
      </c>
      <c r="Q63" s="4" t="n"/>
      <c r="R63" s="12">
        <f>IF(OR(P63="",Q63="",Q63=0),"",IFERROR(P63/Q63,0))</f>
        <v/>
      </c>
      <c r="S63" s="12">
        <f>IF(OR(H63="",E63="",E63=0),"",IFERROR(H63/E63,0))</f>
        <v/>
      </c>
      <c r="T63" s="13">
        <f>IF(R63="","",IF(R63&lt;=35%,"Sostenibile","Da verificare"))</f>
        <v/>
      </c>
      <c r="U63" s="10" t="n"/>
    </row>
    <row r="64">
      <c r="A64" s="2" t="n"/>
      <c r="B64" s="3" t="n"/>
      <c r="C64" s="3" t="n"/>
      <c r="D64" s="3" t="n"/>
      <c r="E64" s="4" t="n"/>
      <c r="F64" s="5" t="n"/>
      <c r="G64" s="6">
        <f>IF(OR(E64="",F64=""),"",IFERROR(E64*F64,0))</f>
        <v/>
      </c>
      <c r="H64" s="6">
        <f>IF(OR(E64="",G64=""),"",IFERROR(E64-G64,0))</f>
        <v/>
      </c>
      <c r="I64" s="4" t="n"/>
      <c r="J64" s="6">
        <f>IF(E64="","",IFERROR(E64*2%,0))</f>
        <v/>
      </c>
      <c r="K64" s="4" t="n"/>
      <c r="L64" s="4" t="n"/>
      <c r="M64" s="6">
        <f>IF(G64="","",IFERROR(G64+I64+J64+K64+L64,0))</f>
        <v/>
      </c>
      <c r="N64" s="7" t="n"/>
      <c r="O64" s="5" t="n"/>
      <c r="P64" s="6">
        <f>IF(OR(H64="",N64="",O64=""),"",IFERROR(-PMT(O64/12,N64*12,H64),0))</f>
        <v/>
      </c>
      <c r="Q64" s="4" t="n"/>
      <c r="R64" s="8">
        <f>IF(OR(P64="",Q64="",Q64=0),"",IFERROR(P64/Q64,0))</f>
        <v/>
      </c>
      <c r="S64" s="8">
        <f>IF(OR(H64="",E64="",E64=0),"",IFERROR(H64/E64,0))</f>
        <v/>
      </c>
      <c r="T64" s="9">
        <f>IF(R64="","",IF(R64&lt;=35%,"Sostenibile","Da verificare"))</f>
        <v/>
      </c>
      <c r="U64" s="10" t="n"/>
    </row>
    <row r="65">
      <c r="A65" s="2" t="n"/>
      <c r="B65" s="3" t="n"/>
      <c r="C65" s="3" t="n"/>
      <c r="D65" s="3" t="n"/>
      <c r="E65" s="4" t="n"/>
      <c r="F65" s="5" t="n"/>
      <c r="G65" s="11">
        <f>IF(OR(E65="",F65=""),"",IFERROR(E65*F65,0))</f>
        <v/>
      </c>
      <c r="H65" s="11">
        <f>IF(OR(E65="",G65=""),"",IFERROR(E65-G65,0))</f>
        <v/>
      </c>
      <c r="I65" s="4" t="n"/>
      <c r="J65" s="11">
        <f>IF(E65="","",IFERROR(E65*2%,0))</f>
        <v/>
      </c>
      <c r="K65" s="4" t="n"/>
      <c r="L65" s="4" t="n"/>
      <c r="M65" s="11">
        <f>IF(G65="","",IFERROR(G65+I65+J65+K65+L65,0))</f>
        <v/>
      </c>
      <c r="N65" s="7" t="n"/>
      <c r="O65" s="5" t="n"/>
      <c r="P65" s="11">
        <f>IF(OR(H65="",N65="",O65=""),"",IFERROR(-PMT(O65/12,N65*12,H65),0))</f>
        <v/>
      </c>
      <c r="Q65" s="4" t="n"/>
      <c r="R65" s="12">
        <f>IF(OR(P65="",Q65="",Q65=0),"",IFERROR(P65/Q65,0))</f>
        <v/>
      </c>
      <c r="S65" s="12">
        <f>IF(OR(H65="",E65="",E65=0),"",IFERROR(H65/E65,0))</f>
        <v/>
      </c>
      <c r="T65" s="13">
        <f>IF(R65="","",IF(R65&lt;=35%,"Sostenibile","Da verificare"))</f>
        <v/>
      </c>
      <c r="U65" s="10" t="n"/>
    </row>
    <row r="66">
      <c r="A66" s="2" t="n"/>
      <c r="B66" s="3" t="n"/>
      <c r="C66" s="3" t="n"/>
      <c r="D66" s="3" t="n"/>
      <c r="E66" s="4" t="n"/>
      <c r="F66" s="5" t="n"/>
      <c r="G66" s="6">
        <f>IF(OR(E66="",F66=""),"",IFERROR(E66*F66,0))</f>
        <v/>
      </c>
      <c r="H66" s="6">
        <f>IF(OR(E66="",G66=""),"",IFERROR(E66-G66,0))</f>
        <v/>
      </c>
      <c r="I66" s="4" t="n"/>
      <c r="J66" s="6">
        <f>IF(E66="","",IFERROR(E66*2%,0))</f>
        <v/>
      </c>
      <c r="K66" s="4" t="n"/>
      <c r="L66" s="4" t="n"/>
      <c r="M66" s="6">
        <f>IF(G66="","",IFERROR(G66+I66+J66+K66+L66,0))</f>
        <v/>
      </c>
      <c r="N66" s="7" t="n"/>
      <c r="O66" s="5" t="n"/>
      <c r="P66" s="6">
        <f>IF(OR(H66="",N66="",O66=""),"",IFERROR(-PMT(O66/12,N66*12,H66),0))</f>
        <v/>
      </c>
      <c r="Q66" s="4" t="n"/>
      <c r="R66" s="8">
        <f>IF(OR(P66="",Q66="",Q66=0),"",IFERROR(P66/Q66,0))</f>
        <v/>
      </c>
      <c r="S66" s="8">
        <f>IF(OR(H66="",E66="",E66=0),"",IFERROR(H66/E66,0))</f>
        <v/>
      </c>
      <c r="T66" s="9">
        <f>IF(R66="","",IF(R66&lt;=35%,"Sostenibile","Da verificare"))</f>
        <v/>
      </c>
      <c r="U66" s="10" t="n"/>
    </row>
    <row r="67">
      <c r="A67" s="2" t="n"/>
      <c r="B67" s="3" t="n"/>
      <c r="C67" s="3" t="n"/>
      <c r="D67" s="3" t="n"/>
      <c r="E67" s="4" t="n"/>
      <c r="F67" s="5" t="n"/>
      <c r="G67" s="11">
        <f>IF(OR(E67="",F67=""),"",IFERROR(E67*F67,0))</f>
        <v/>
      </c>
      <c r="H67" s="11">
        <f>IF(OR(E67="",G67=""),"",IFERROR(E67-G67,0))</f>
        <v/>
      </c>
      <c r="I67" s="4" t="n"/>
      <c r="J67" s="11">
        <f>IF(E67="","",IFERROR(E67*2%,0))</f>
        <v/>
      </c>
      <c r="K67" s="4" t="n"/>
      <c r="L67" s="4" t="n"/>
      <c r="M67" s="11">
        <f>IF(G67="","",IFERROR(G67+I67+J67+K67+L67,0))</f>
        <v/>
      </c>
      <c r="N67" s="7" t="n"/>
      <c r="O67" s="5" t="n"/>
      <c r="P67" s="11">
        <f>IF(OR(H67="",N67="",O67=""),"",IFERROR(-PMT(O67/12,N67*12,H67),0))</f>
        <v/>
      </c>
      <c r="Q67" s="4" t="n"/>
      <c r="R67" s="12">
        <f>IF(OR(P67="",Q67="",Q67=0),"",IFERROR(P67/Q67,0))</f>
        <v/>
      </c>
      <c r="S67" s="12">
        <f>IF(OR(H67="",E67="",E67=0),"",IFERROR(H67/E67,0))</f>
        <v/>
      </c>
      <c r="T67" s="13">
        <f>IF(R67="","",IF(R67&lt;=35%,"Sostenibile","Da verificare"))</f>
        <v/>
      </c>
      <c r="U67" s="10" t="n"/>
    </row>
    <row r="68">
      <c r="A68" s="2" t="n"/>
      <c r="B68" s="3" t="n"/>
      <c r="C68" s="3" t="n"/>
      <c r="D68" s="3" t="n"/>
      <c r="E68" s="4" t="n"/>
      <c r="F68" s="5" t="n"/>
      <c r="G68" s="6">
        <f>IF(OR(E68="",F68=""),"",IFERROR(E68*F68,0))</f>
        <v/>
      </c>
      <c r="H68" s="6">
        <f>IF(OR(E68="",G68=""),"",IFERROR(E68-G68,0))</f>
        <v/>
      </c>
      <c r="I68" s="4" t="n"/>
      <c r="J68" s="6">
        <f>IF(E68="","",IFERROR(E68*2%,0))</f>
        <v/>
      </c>
      <c r="K68" s="4" t="n"/>
      <c r="L68" s="4" t="n"/>
      <c r="M68" s="6">
        <f>IF(G68="","",IFERROR(G68+I68+J68+K68+L68,0))</f>
        <v/>
      </c>
      <c r="N68" s="7" t="n"/>
      <c r="O68" s="5" t="n"/>
      <c r="P68" s="6">
        <f>IF(OR(H68="",N68="",O68=""),"",IFERROR(-PMT(O68/12,N68*12,H68),0))</f>
        <v/>
      </c>
      <c r="Q68" s="4" t="n"/>
      <c r="R68" s="8">
        <f>IF(OR(P68="",Q68="",Q68=0),"",IFERROR(P68/Q68,0))</f>
        <v/>
      </c>
      <c r="S68" s="8">
        <f>IF(OR(H68="",E68="",E68=0),"",IFERROR(H68/E68,0))</f>
        <v/>
      </c>
      <c r="T68" s="9">
        <f>IF(R68="","",IF(R68&lt;=35%,"Sostenibile","Da verificare"))</f>
        <v/>
      </c>
      <c r="U68" s="10" t="n"/>
    </row>
    <row r="69">
      <c r="A69" s="2" t="n"/>
      <c r="B69" s="3" t="n"/>
      <c r="C69" s="3" t="n"/>
      <c r="D69" s="3" t="n"/>
      <c r="E69" s="4" t="n"/>
      <c r="F69" s="5" t="n"/>
      <c r="G69" s="11">
        <f>IF(OR(E69="",F69=""),"",IFERROR(E69*F69,0))</f>
        <v/>
      </c>
      <c r="H69" s="11">
        <f>IF(OR(E69="",G69=""),"",IFERROR(E69-G69,0))</f>
        <v/>
      </c>
      <c r="I69" s="4" t="n"/>
      <c r="J69" s="11">
        <f>IF(E69="","",IFERROR(E69*2%,0))</f>
        <v/>
      </c>
      <c r="K69" s="4" t="n"/>
      <c r="L69" s="4" t="n"/>
      <c r="M69" s="11">
        <f>IF(G69="","",IFERROR(G69+I69+J69+K69+L69,0))</f>
        <v/>
      </c>
      <c r="N69" s="7" t="n"/>
      <c r="O69" s="5" t="n"/>
      <c r="P69" s="11">
        <f>IF(OR(H69="",N69="",O69=""),"",IFERROR(-PMT(O69/12,N69*12,H69),0))</f>
        <v/>
      </c>
      <c r="Q69" s="4" t="n"/>
      <c r="R69" s="12">
        <f>IF(OR(P69="",Q69="",Q69=0),"",IFERROR(P69/Q69,0))</f>
        <v/>
      </c>
      <c r="S69" s="12">
        <f>IF(OR(H69="",E69="",E69=0),"",IFERROR(H69/E69,0))</f>
        <v/>
      </c>
      <c r="T69" s="13">
        <f>IF(R69="","",IF(R69&lt;=35%,"Sostenibile","Da verificare"))</f>
        <v/>
      </c>
      <c r="U69" s="10" t="n"/>
    </row>
    <row r="70">
      <c r="A70" s="2" t="n"/>
      <c r="B70" s="3" t="n"/>
      <c r="C70" s="3" t="n"/>
      <c r="D70" s="3" t="n"/>
      <c r="E70" s="4" t="n"/>
      <c r="F70" s="5" t="n"/>
      <c r="G70" s="6">
        <f>IF(OR(E70="",F70=""),"",IFERROR(E70*F70,0))</f>
        <v/>
      </c>
      <c r="H70" s="6">
        <f>IF(OR(E70="",G70=""),"",IFERROR(E70-G70,0))</f>
        <v/>
      </c>
      <c r="I70" s="4" t="n"/>
      <c r="J70" s="6">
        <f>IF(E70="","",IFERROR(E70*2%,0))</f>
        <v/>
      </c>
      <c r="K70" s="4" t="n"/>
      <c r="L70" s="4" t="n"/>
      <c r="M70" s="6">
        <f>IF(G70="","",IFERROR(G70+I70+J70+K70+L70,0))</f>
        <v/>
      </c>
      <c r="N70" s="7" t="n"/>
      <c r="O70" s="5" t="n"/>
      <c r="P70" s="6">
        <f>IF(OR(H70="",N70="",O70=""),"",IFERROR(-PMT(O70/12,N70*12,H70),0))</f>
        <v/>
      </c>
      <c r="Q70" s="4" t="n"/>
      <c r="R70" s="8">
        <f>IF(OR(P70="",Q70="",Q70=0),"",IFERROR(P70/Q70,0))</f>
        <v/>
      </c>
      <c r="S70" s="8">
        <f>IF(OR(H70="",E70="",E70=0),"",IFERROR(H70/E70,0))</f>
        <v/>
      </c>
      <c r="T70" s="9">
        <f>IF(R70="","",IF(R70&lt;=35%,"Sostenibile","Da verificare"))</f>
        <v/>
      </c>
      <c r="U70" s="10" t="n"/>
    </row>
    <row r="71">
      <c r="A71" s="2" t="n"/>
      <c r="B71" s="3" t="n"/>
      <c r="C71" s="3" t="n"/>
      <c r="D71" s="3" t="n"/>
      <c r="E71" s="4" t="n"/>
      <c r="F71" s="5" t="n"/>
      <c r="G71" s="11">
        <f>IF(OR(E71="",F71=""),"",IFERROR(E71*F71,0))</f>
        <v/>
      </c>
      <c r="H71" s="11">
        <f>IF(OR(E71="",G71=""),"",IFERROR(E71-G71,0))</f>
        <v/>
      </c>
      <c r="I71" s="4" t="n"/>
      <c r="J71" s="11">
        <f>IF(E71="","",IFERROR(E71*2%,0))</f>
        <v/>
      </c>
      <c r="K71" s="4" t="n"/>
      <c r="L71" s="4" t="n"/>
      <c r="M71" s="11">
        <f>IF(G71="","",IFERROR(G71+I71+J71+K71+L71,0))</f>
        <v/>
      </c>
      <c r="N71" s="7" t="n"/>
      <c r="O71" s="5" t="n"/>
      <c r="P71" s="11">
        <f>IF(OR(H71="",N71="",O71=""),"",IFERROR(-PMT(O71/12,N71*12,H71),0))</f>
        <v/>
      </c>
      <c r="Q71" s="4" t="n"/>
      <c r="R71" s="12">
        <f>IF(OR(P71="",Q71="",Q71=0),"",IFERROR(P71/Q71,0))</f>
        <v/>
      </c>
      <c r="S71" s="12">
        <f>IF(OR(H71="",E71="",E71=0),"",IFERROR(H71/E71,0))</f>
        <v/>
      </c>
      <c r="T71" s="13">
        <f>IF(R71="","",IF(R71&lt;=35%,"Sostenibile","Da verificare"))</f>
        <v/>
      </c>
      <c r="U71" s="10" t="n"/>
    </row>
    <row r="72">
      <c r="A72" s="2" t="n"/>
      <c r="B72" s="3" t="n"/>
      <c r="C72" s="3" t="n"/>
      <c r="D72" s="3" t="n"/>
      <c r="E72" s="4" t="n"/>
      <c r="F72" s="5" t="n"/>
      <c r="G72" s="6">
        <f>IF(OR(E72="",F72=""),"",IFERROR(E72*F72,0))</f>
        <v/>
      </c>
      <c r="H72" s="6">
        <f>IF(OR(E72="",G72=""),"",IFERROR(E72-G72,0))</f>
        <v/>
      </c>
      <c r="I72" s="4" t="n"/>
      <c r="J72" s="6">
        <f>IF(E72="","",IFERROR(E72*2%,0))</f>
        <v/>
      </c>
      <c r="K72" s="4" t="n"/>
      <c r="L72" s="4" t="n"/>
      <c r="M72" s="6">
        <f>IF(G72="","",IFERROR(G72+I72+J72+K72+L72,0))</f>
        <v/>
      </c>
      <c r="N72" s="7" t="n"/>
      <c r="O72" s="5" t="n"/>
      <c r="P72" s="6">
        <f>IF(OR(H72="",N72="",O72=""),"",IFERROR(-PMT(O72/12,N72*12,H72),0))</f>
        <v/>
      </c>
      <c r="Q72" s="4" t="n"/>
      <c r="R72" s="8">
        <f>IF(OR(P72="",Q72="",Q72=0),"",IFERROR(P72/Q72,0))</f>
        <v/>
      </c>
      <c r="S72" s="8">
        <f>IF(OR(H72="",E72="",E72=0),"",IFERROR(H72/E72,0))</f>
        <v/>
      </c>
      <c r="T72" s="9">
        <f>IF(R72="","",IF(R72&lt;=35%,"Sostenibile","Da verificare"))</f>
        <v/>
      </c>
      <c r="U72" s="10" t="n"/>
    </row>
    <row r="73">
      <c r="A73" s="2" t="n"/>
      <c r="B73" s="3" t="n"/>
      <c r="C73" s="3" t="n"/>
      <c r="D73" s="3" t="n"/>
      <c r="E73" s="4" t="n"/>
      <c r="F73" s="5" t="n"/>
      <c r="G73" s="11">
        <f>IF(OR(E73="",F73=""),"",IFERROR(E73*F73,0))</f>
        <v/>
      </c>
      <c r="H73" s="11">
        <f>IF(OR(E73="",G73=""),"",IFERROR(E73-G73,0))</f>
        <v/>
      </c>
      <c r="I73" s="4" t="n"/>
      <c r="J73" s="11">
        <f>IF(E73="","",IFERROR(E73*2%,0))</f>
        <v/>
      </c>
      <c r="K73" s="4" t="n"/>
      <c r="L73" s="4" t="n"/>
      <c r="M73" s="11">
        <f>IF(G73="","",IFERROR(G73+I73+J73+K73+L73,0))</f>
        <v/>
      </c>
      <c r="N73" s="7" t="n"/>
      <c r="O73" s="5" t="n"/>
      <c r="P73" s="11">
        <f>IF(OR(H73="",N73="",O73=""),"",IFERROR(-PMT(O73/12,N73*12,H73),0))</f>
        <v/>
      </c>
      <c r="Q73" s="4" t="n"/>
      <c r="R73" s="12">
        <f>IF(OR(P73="",Q73="",Q73=0),"",IFERROR(P73/Q73,0))</f>
        <v/>
      </c>
      <c r="S73" s="12">
        <f>IF(OR(H73="",E73="",E73=0),"",IFERROR(H73/E73,0))</f>
        <v/>
      </c>
      <c r="T73" s="13">
        <f>IF(R73="","",IF(R73&lt;=35%,"Sostenibile","Da verificare"))</f>
        <v/>
      </c>
      <c r="U73" s="10" t="n"/>
    </row>
    <row r="74">
      <c r="A74" s="2" t="n"/>
      <c r="B74" s="3" t="n"/>
      <c r="C74" s="3" t="n"/>
      <c r="D74" s="3" t="n"/>
      <c r="E74" s="4" t="n"/>
      <c r="F74" s="5" t="n"/>
      <c r="G74" s="6">
        <f>IF(OR(E74="",F74=""),"",IFERROR(E74*F74,0))</f>
        <v/>
      </c>
      <c r="H74" s="6">
        <f>IF(OR(E74="",G74=""),"",IFERROR(E74-G74,0))</f>
        <v/>
      </c>
      <c r="I74" s="4" t="n"/>
      <c r="J74" s="6">
        <f>IF(E74="","",IFERROR(E74*2%,0))</f>
        <v/>
      </c>
      <c r="K74" s="4" t="n"/>
      <c r="L74" s="4" t="n"/>
      <c r="M74" s="6">
        <f>IF(G74="","",IFERROR(G74+I74+J74+K74+L74,0))</f>
        <v/>
      </c>
      <c r="N74" s="7" t="n"/>
      <c r="O74" s="5" t="n"/>
      <c r="P74" s="6">
        <f>IF(OR(H74="",N74="",O74=""),"",IFERROR(-PMT(O74/12,N74*12,H74),0))</f>
        <v/>
      </c>
      <c r="Q74" s="4" t="n"/>
      <c r="R74" s="8">
        <f>IF(OR(P74="",Q74="",Q74=0),"",IFERROR(P74/Q74,0))</f>
        <v/>
      </c>
      <c r="S74" s="8">
        <f>IF(OR(H74="",E74="",E74=0),"",IFERROR(H74/E74,0))</f>
        <v/>
      </c>
      <c r="T74" s="9">
        <f>IF(R74="","",IF(R74&lt;=35%,"Sostenibile","Da verificare"))</f>
        <v/>
      </c>
      <c r="U74" s="10" t="n"/>
    </row>
    <row r="75">
      <c r="A75" s="2" t="n"/>
      <c r="B75" s="3" t="n"/>
      <c r="C75" s="3" t="n"/>
      <c r="D75" s="3" t="n"/>
      <c r="E75" s="4" t="n"/>
      <c r="F75" s="5" t="n"/>
      <c r="G75" s="11">
        <f>IF(OR(E75="",F75=""),"",IFERROR(E75*F75,0))</f>
        <v/>
      </c>
      <c r="H75" s="11">
        <f>IF(OR(E75="",G75=""),"",IFERROR(E75-G75,0))</f>
        <v/>
      </c>
      <c r="I75" s="4" t="n"/>
      <c r="J75" s="11">
        <f>IF(E75="","",IFERROR(E75*2%,0))</f>
        <v/>
      </c>
      <c r="K75" s="4" t="n"/>
      <c r="L75" s="4" t="n"/>
      <c r="M75" s="11">
        <f>IF(G75="","",IFERROR(G75+I75+J75+K75+L75,0))</f>
        <v/>
      </c>
      <c r="N75" s="7" t="n"/>
      <c r="O75" s="5" t="n"/>
      <c r="P75" s="11">
        <f>IF(OR(H75="",N75="",O75=""),"",IFERROR(-PMT(O75/12,N75*12,H75),0))</f>
        <v/>
      </c>
      <c r="Q75" s="4" t="n"/>
      <c r="R75" s="12">
        <f>IF(OR(P75="",Q75="",Q75=0),"",IFERROR(P75/Q75,0))</f>
        <v/>
      </c>
      <c r="S75" s="12">
        <f>IF(OR(H75="",E75="",E75=0),"",IFERROR(H75/E75,0))</f>
        <v/>
      </c>
      <c r="T75" s="13">
        <f>IF(R75="","",IF(R75&lt;=35%,"Sostenibile","Da verificare"))</f>
        <v/>
      </c>
      <c r="U75" s="10" t="n"/>
    </row>
    <row r="76">
      <c r="A76" s="2" t="n"/>
      <c r="B76" s="3" t="n"/>
      <c r="C76" s="3" t="n"/>
      <c r="D76" s="3" t="n"/>
      <c r="E76" s="4" t="n"/>
      <c r="F76" s="5" t="n"/>
      <c r="G76" s="6">
        <f>IF(OR(E76="",F76=""),"",IFERROR(E76*F76,0))</f>
        <v/>
      </c>
      <c r="H76" s="6">
        <f>IF(OR(E76="",G76=""),"",IFERROR(E76-G76,0))</f>
        <v/>
      </c>
      <c r="I76" s="4" t="n"/>
      <c r="J76" s="6">
        <f>IF(E76="","",IFERROR(E76*2%,0))</f>
        <v/>
      </c>
      <c r="K76" s="4" t="n"/>
      <c r="L76" s="4" t="n"/>
      <c r="M76" s="6">
        <f>IF(G76="","",IFERROR(G76+I76+J76+K76+L76,0))</f>
        <v/>
      </c>
      <c r="N76" s="7" t="n"/>
      <c r="O76" s="5" t="n"/>
      <c r="P76" s="6">
        <f>IF(OR(H76="",N76="",O76=""),"",IFERROR(-PMT(O76/12,N76*12,H76),0))</f>
        <v/>
      </c>
      <c r="Q76" s="4" t="n"/>
      <c r="R76" s="8">
        <f>IF(OR(P76="",Q76="",Q76=0),"",IFERROR(P76/Q76,0))</f>
        <v/>
      </c>
      <c r="S76" s="8">
        <f>IF(OR(H76="",E76="",E76=0),"",IFERROR(H76/E76,0))</f>
        <v/>
      </c>
      <c r="T76" s="9">
        <f>IF(R76="","",IF(R76&lt;=35%,"Sostenibile","Da verificare"))</f>
        <v/>
      </c>
      <c r="U76" s="10" t="n"/>
    </row>
    <row r="77">
      <c r="A77" s="2" t="n"/>
      <c r="B77" s="3" t="n"/>
      <c r="C77" s="3" t="n"/>
      <c r="D77" s="3" t="n"/>
      <c r="E77" s="4" t="n"/>
      <c r="F77" s="5" t="n"/>
      <c r="G77" s="11">
        <f>IF(OR(E77="",F77=""),"",IFERROR(E77*F77,0))</f>
        <v/>
      </c>
      <c r="H77" s="11">
        <f>IF(OR(E77="",G77=""),"",IFERROR(E77-G77,0))</f>
        <v/>
      </c>
      <c r="I77" s="4" t="n"/>
      <c r="J77" s="11">
        <f>IF(E77="","",IFERROR(E77*2%,0))</f>
        <v/>
      </c>
      <c r="K77" s="4" t="n"/>
      <c r="L77" s="4" t="n"/>
      <c r="M77" s="11">
        <f>IF(G77="","",IFERROR(G77+I77+J77+K77+L77,0))</f>
        <v/>
      </c>
      <c r="N77" s="7" t="n"/>
      <c r="O77" s="5" t="n"/>
      <c r="P77" s="11">
        <f>IF(OR(H77="",N77="",O77=""),"",IFERROR(-PMT(O77/12,N77*12,H77),0))</f>
        <v/>
      </c>
      <c r="Q77" s="4" t="n"/>
      <c r="R77" s="12">
        <f>IF(OR(P77="",Q77="",Q77=0),"",IFERROR(P77/Q77,0))</f>
        <v/>
      </c>
      <c r="S77" s="12">
        <f>IF(OR(H77="",E77="",E77=0),"",IFERROR(H77/E77,0))</f>
        <v/>
      </c>
      <c r="T77" s="13">
        <f>IF(R77="","",IF(R77&lt;=35%,"Sostenibile","Da verificare"))</f>
        <v/>
      </c>
      <c r="U77" s="10" t="n"/>
    </row>
    <row r="78">
      <c r="A78" s="2" t="n"/>
      <c r="B78" s="3" t="n"/>
      <c r="C78" s="3" t="n"/>
      <c r="D78" s="3" t="n"/>
      <c r="E78" s="4" t="n"/>
      <c r="F78" s="5" t="n"/>
      <c r="G78" s="6">
        <f>IF(OR(E78="",F78=""),"",IFERROR(E78*F78,0))</f>
        <v/>
      </c>
      <c r="H78" s="6">
        <f>IF(OR(E78="",G78=""),"",IFERROR(E78-G78,0))</f>
        <v/>
      </c>
      <c r="I78" s="4" t="n"/>
      <c r="J78" s="6">
        <f>IF(E78="","",IFERROR(E78*2%,0))</f>
        <v/>
      </c>
      <c r="K78" s="4" t="n"/>
      <c r="L78" s="4" t="n"/>
      <c r="M78" s="6">
        <f>IF(G78="","",IFERROR(G78+I78+J78+K78+L78,0))</f>
        <v/>
      </c>
      <c r="N78" s="7" t="n"/>
      <c r="O78" s="5" t="n"/>
      <c r="P78" s="6">
        <f>IF(OR(H78="",N78="",O78=""),"",IFERROR(-PMT(O78/12,N78*12,H78),0))</f>
        <v/>
      </c>
      <c r="Q78" s="4" t="n"/>
      <c r="R78" s="8">
        <f>IF(OR(P78="",Q78="",Q78=0),"",IFERROR(P78/Q78,0))</f>
        <v/>
      </c>
      <c r="S78" s="8">
        <f>IF(OR(H78="",E78="",E78=0),"",IFERROR(H78/E78,0))</f>
        <v/>
      </c>
      <c r="T78" s="9">
        <f>IF(R78="","",IF(R78&lt;=35%,"Sostenibile","Da verificare"))</f>
        <v/>
      </c>
      <c r="U78" s="10" t="n"/>
    </row>
    <row r="79">
      <c r="A79" s="2" t="n"/>
      <c r="B79" s="3" t="n"/>
      <c r="C79" s="3" t="n"/>
      <c r="D79" s="3" t="n"/>
      <c r="E79" s="4" t="n"/>
      <c r="F79" s="5" t="n"/>
      <c r="G79" s="11">
        <f>IF(OR(E79="",F79=""),"",IFERROR(E79*F79,0))</f>
        <v/>
      </c>
      <c r="H79" s="11">
        <f>IF(OR(E79="",G79=""),"",IFERROR(E79-G79,0))</f>
        <v/>
      </c>
      <c r="I79" s="4" t="n"/>
      <c r="J79" s="11">
        <f>IF(E79="","",IFERROR(E79*2%,0))</f>
        <v/>
      </c>
      <c r="K79" s="4" t="n"/>
      <c r="L79" s="4" t="n"/>
      <c r="M79" s="11">
        <f>IF(G79="","",IFERROR(G79+I79+J79+K79+L79,0))</f>
        <v/>
      </c>
      <c r="N79" s="7" t="n"/>
      <c r="O79" s="5" t="n"/>
      <c r="P79" s="11">
        <f>IF(OR(H79="",N79="",O79=""),"",IFERROR(-PMT(O79/12,N79*12,H79),0))</f>
        <v/>
      </c>
      <c r="Q79" s="4" t="n"/>
      <c r="R79" s="12">
        <f>IF(OR(P79="",Q79="",Q79=0),"",IFERROR(P79/Q79,0))</f>
        <v/>
      </c>
      <c r="S79" s="12">
        <f>IF(OR(H79="",E79="",E79=0),"",IFERROR(H79/E79,0))</f>
        <v/>
      </c>
      <c r="T79" s="13">
        <f>IF(R79="","",IF(R79&lt;=35%,"Sostenibile","Da verificare"))</f>
        <v/>
      </c>
      <c r="U79" s="10" t="n"/>
    </row>
    <row r="80">
      <c r="A80" s="2" t="n"/>
      <c r="B80" s="3" t="n"/>
      <c r="C80" s="3" t="n"/>
      <c r="D80" s="3" t="n"/>
      <c r="E80" s="4" t="n"/>
      <c r="F80" s="5" t="n"/>
      <c r="G80" s="6">
        <f>IF(OR(E80="",F80=""),"",IFERROR(E80*F80,0))</f>
        <v/>
      </c>
      <c r="H80" s="6">
        <f>IF(OR(E80="",G80=""),"",IFERROR(E80-G80,0))</f>
        <v/>
      </c>
      <c r="I80" s="4" t="n"/>
      <c r="J80" s="6">
        <f>IF(E80="","",IFERROR(E80*2%,0))</f>
        <v/>
      </c>
      <c r="K80" s="4" t="n"/>
      <c r="L80" s="4" t="n"/>
      <c r="M80" s="6">
        <f>IF(G80="","",IFERROR(G80+I80+J80+K80+L80,0))</f>
        <v/>
      </c>
      <c r="N80" s="7" t="n"/>
      <c r="O80" s="5" t="n"/>
      <c r="P80" s="6">
        <f>IF(OR(H80="",N80="",O80=""),"",IFERROR(-PMT(O80/12,N80*12,H80),0))</f>
        <v/>
      </c>
      <c r="Q80" s="4" t="n"/>
      <c r="R80" s="8">
        <f>IF(OR(P80="",Q80="",Q80=0),"",IFERROR(P80/Q80,0))</f>
        <v/>
      </c>
      <c r="S80" s="8">
        <f>IF(OR(H80="",E80="",E80=0),"",IFERROR(H80/E80,0))</f>
        <v/>
      </c>
      <c r="T80" s="9">
        <f>IF(R80="","",IF(R80&lt;=35%,"Sostenibile","Da verificare"))</f>
        <v/>
      </c>
      <c r="U80" s="10" t="n"/>
    </row>
    <row r="81">
      <c r="A81" s="2" t="n"/>
      <c r="B81" s="3" t="n"/>
      <c r="C81" s="3" t="n"/>
      <c r="D81" s="3" t="n"/>
      <c r="E81" s="4" t="n"/>
      <c r="F81" s="5" t="n"/>
      <c r="G81" s="11">
        <f>IF(OR(E81="",F81=""),"",IFERROR(E81*F81,0))</f>
        <v/>
      </c>
      <c r="H81" s="11">
        <f>IF(OR(E81="",G81=""),"",IFERROR(E81-G81,0))</f>
        <v/>
      </c>
      <c r="I81" s="4" t="n"/>
      <c r="J81" s="11">
        <f>IF(E81="","",IFERROR(E81*2%,0))</f>
        <v/>
      </c>
      <c r="K81" s="4" t="n"/>
      <c r="L81" s="4" t="n"/>
      <c r="M81" s="11">
        <f>IF(G81="","",IFERROR(G81+I81+J81+K81+L81,0))</f>
        <v/>
      </c>
      <c r="N81" s="7" t="n"/>
      <c r="O81" s="5" t="n"/>
      <c r="P81" s="11">
        <f>IF(OR(H81="",N81="",O81=""),"",IFERROR(-PMT(O81/12,N81*12,H81),0))</f>
        <v/>
      </c>
      <c r="Q81" s="4" t="n"/>
      <c r="R81" s="12">
        <f>IF(OR(P81="",Q81="",Q81=0),"",IFERROR(P81/Q81,0))</f>
        <v/>
      </c>
      <c r="S81" s="12">
        <f>IF(OR(H81="",E81="",E81=0),"",IFERROR(H81/E81,0))</f>
        <v/>
      </c>
      <c r="T81" s="13">
        <f>IF(R81="","",IF(R81&lt;=35%,"Sostenibile","Da verificare"))</f>
        <v/>
      </c>
      <c r="U81" s="10" t="n"/>
    </row>
    <row r="82">
      <c r="A82" s="2" t="n"/>
      <c r="B82" s="3" t="n"/>
      <c r="C82" s="3" t="n"/>
      <c r="D82" s="3" t="n"/>
      <c r="E82" s="4" t="n"/>
      <c r="F82" s="5" t="n"/>
      <c r="G82" s="6">
        <f>IF(OR(E82="",F82=""),"",IFERROR(E82*F82,0))</f>
        <v/>
      </c>
      <c r="H82" s="6">
        <f>IF(OR(E82="",G82=""),"",IFERROR(E82-G82,0))</f>
        <v/>
      </c>
      <c r="I82" s="4" t="n"/>
      <c r="J82" s="6">
        <f>IF(E82="","",IFERROR(E82*2%,0))</f>
        <v/>
      </c>
      <c r="K82" s="4" t="n"/>
      <c r="L82" s="4" t="n"/>
      <c r="M82" s="6">
        <f>IF(G82="","",IFERROR(G82+I82+J82+K82+L82,0))</f>
        <v/>
      </c>
      <c r="N82" s="7" t="n"/>
      <c r="O82" s="5" t="n"/>
      <c r="P82" s="6">
        <f>IF(OR(H82="",N82="",O82=""),"",IFERROR(-PMT(O82/12,N82*12,H82),0))</f>
        <v/>
      </c>
      <c r="Q82" s="4" t="n"/>
      <c r="R82" s="8">
        <f>IF(OR(P82="",Q82="",Q82=0),"",IFERROR(P82/Q82,0))</f>
        <v/>
      </c>
      <c r="S82" s="8">
        <f>IF(OR(H82="",E82="",E82=0),"",IFERROR(H82/E82,0))</f>
        <v/>
      </c>
      <c r="T82" s="9">
        <f>IF(R82="","",IF(R82&lt;=35%,"Sostenibile","Da verificare"))</f>
        <v/>
      </c>
      <c r="U82" s="10" t="n"/>
    </row>
    <row r="83">
      <c r="A83" s="2" t="n"/>
      <c r="B83" s="3" t="n"/>
      <c r="C83" s="3" t="n"/>
      <c r="D83" s="3" t="n"/>
      <c r="E83" s="4" t="n"/>
      <c r="F83" s="5" t="n"/>
      <c r="G83" s="11">
        <f>IF(OR(E83="",F83=""),"",IFERROR(E83*F83,0))</f>
        <v/>
      </c>
      <c r="H83" s="11">
        <f>IF(OR(E83="",G83=""),"",IFERROR(E83-G83,0))</f>
        <v/>
      </c>
      <c r="I83" s="4" t="n"/>
      <c r="J83" s="11">
        <f>IF(E83="","",IFERROR(E83*2%,0))</f>
        <v/>
      </c>
      <c r="K83" s="4" t="n"/>
      <c r="L83" s="4" t="n"/>
      <c r="M83" s="11">
        <f>IF(G83="","",IFERROR(G83+I83+J83+K83+L83,0))</f>
        <v/>
      </c>
      <c r="N83" s="7" t="n"/>
      <c r="O83" s="5" t="n"/>
      <c r="P83" s="11">
        <f>IF(OR(H83="",N83="",O83=""),"",IFERROR(-PMT(O83/12,N83*12,H83),0))</f>
        <v/>
      </c>
      <c r="Q83" s="4" t="n"/>
      <c r="R83" s="12">
        <f>IF(OR(P83="",Q83="",Q83=0),"",IFERROR(P83/Q83,0))</f>
        <v/>
      </c>
      <c r="S83" s="12">
        <f>IF(OR(H83="",E83="",E83=0),"",IFERROR(H83/E83,0))</f>
        <v/>
      </c>
      <c r="T83" s="13">
        <f>IF(R83="","",IF(R83&lt;=35%,"Sostenibile","Da verificare"))</f>
        <v/>
      </c>
      <c r="U83" s="10" t="n"/>
    </row>
    <row r="84">
      <c r="A84" s="2" t="n"/>
      <c r="B84" s="3" t="n"/>
      <c r="C84" s="3" t="n"/>
      <c r="D84" s="3" t="n"/>
      <c r="E84" s="4" t="n"/>
      <c r="F84" s="5" t="n"/>
      <c r="G84" s="6">
        <f>IF(OR(E84="",F84=""),"",IFERROR(E84*F84,0))</f>
        <v/>
      </c>
      <c r="H84" s="6">
        <f>IF(OR(E84="",G84=""),"",IFERROR(E84-G84,0))</f>
        <v/>
      </c>
      <c r="I84" s="4" t="n"/>
      <c r="J84" s="6">
        <f>IF(E84="","",IFERROR(E84*2%,0))</f>
        <v/>
      </c>
      <c r="K84" s="4" t="n"/>
      <c r="L84" s="4" t="n"/>
      <c r="M84" s="6">
        <f>IF(G84="","",IFERROR(G84+I84+J84+K84+L84,0))</f>
        <v/>
      </c>
      <c r="N84" s="7" t="n"/>
      <c r="O84" s="5" t="n"/>
      <c r="P84" s="6">
        <f>IF(OR(H84="",N84="",O84=""),"",IFERROR(-PMT(O84/12,N84*12,H84),0))</f>
        <v/>
      </c>
      <c r="Q84" s="4" t="n"/>
      <c r="R84" s="8">
        <f>IF(OR(P84="",Q84="",Q84=0),"",IFERROR(P84/Q84,0))</f>
        <v/>
      </c>
      <c r="S84" s="8">
        <f>IF(OR(H84="",E84="",E84=0),"",IFERROR(H84/E84,0))</f>
        <v/>
      </c>
      <c r="T84" s="9">
        <f>IF(R84="","",IF(R84&lt;=35%,"Sostenibile","Da verificare"))</f>
        <v/>
      </c>
      <c r="U84" s="10" t="n"/>
    </row>
    <row r="85">
      <c r="A85" s="2" t="n"/>
      <c r="B85" s="3" t="n"/>
      <c r="C85" s="3" t="n"/>
      <c r="D85" s="3" t="n"/>
      <c r="E85" s="4" t="n"/>
      <c r="F85" s="5" t="n"/>
      <c r="G85" s="11">
        <f>IF(OR(E85="",F85=""),"",IFERROR(E85*F85,0))</f>
        <v/>
      </c>
      <c r="H85" s="11">
        <f>IF(OR(E85="",G85=""),"",IFERROR(E85-G85,0))</f>
        <v/>
      </c>
      <c r="I85" s="4" t="n"/>
      <c r="J85" s="11">
        <f>IF(E85="","",IFERROR(E85*2%,0))</f>
        <v/>
      </c>
      <c r="K85" s="4" t="n"/>
      <c r="L85" s="4" t="n"/>
      <c r="M85" s="11">
        <f>IF(G85="","",IFERROR(G85+I85+J85+K85+L85,0))</f>
        <v/>
      </c>
      <c r="N85" s="7" t="n"/>
      <c r="O85" s="5" t="n"/>
      <c r="P85" s="11">
        <f>IF(OR(H85="",N85="",O85=""),"",IFERROR(-PMT(O85/12,N85*12,H85),0))</f>
        <v/>
      </c>
      <c r="Q85" s="4" t="n"/>
      <c r="R85" s="12">
        <f>IF(OR(P85="",Q85="",Q85=0),"",IFERROR(P85/Q85,0))</f>
        <v/>
      </c>
      <c r="S85" s="12">
        <f>IF(OR(H85="",E85="",E85=0),"",IFERROR(H85/E85,0))</f>
        <v/>
      </c>
      <c r="T85" s="13">
        <f>IF(R85="","",IF(R85&lt;=35%,"Sostenibile","Da verificare"))</f>
        <v/>
      </c>
      <c r="U85" s="10" t="n"/>
    </row>
    <row r="86">
      <c r="A86" s="2" t="n"/>
      <c r="B86" s="3" t="n"/>
      <c r="C86" s="3" t="n"/>
      <c r="D86" s="3" t="n"/>
      <c r="E86" s="4" t="n"/>
      <c r="F86" s="5" t="n"/>
      <c r="G86" s="6">
        <f>IF(OR(E86="",F86=""),"",IFERROR(E86*F86,0))</f>
        <v/>
      </c>
      <c r="H86" s="6">
        <f>IF(OR(E86="",G86=""),"",IFERROR(E86-G86,0))</f>
        <v/>
      </c>
      <c r="I86" s="4" t="n"/>
      <c r="J86" s="6">
        <f>IF(E86="","",IFERROR(E86*2%,0))</f>
        <v/>
      </c>
      <c r="K86" s="4" t="n"/>
      <c r="L86" s="4" t="n"/>
      <c r="M86" s="6">
        <f>IF(G86="","",IFERROR(G86+I86+J86+K86+L86,0))</f>
        <v/>
      </c>
      <c r="N86" s="7" t="n"/>
      <c r="O86" s="5" t="n"/>
      <c r="P86" s="6">
        <f>IF(OR(H86="",N86="",O86=""),"",IFERROR(-PMT(O86/12,N86*12,H86),0))</f>
        <v/>
      </c>
      <c r="Q86" s="4" t="n"/>
      <c r="R86" s="8">
        <f>IF(OR(P86="",Q86="",Q86=0),"",IFERROR(P86/Q86,0))</f>
        <v/>
      </c>
      <c r="S86" s="8">
        <f>IF(OR(H86="",E86="",E86=0),"",IFERROR(H86/E86,0))</f>
        <v/>
      </c>
      <c r="T86" s="9">
        <f>IF(R86="","",IF(R86&lt;=35%,"Sostenibile","Da verificare"))</f>
        <v/>
      </c>
      <c r="U86" s="10" t="n"/>
    </row>
    <row r="87">
      <c r="A87" s="2" t="n"/>
      <c r="B87" s="3" t="n"/>
      <c r="C87" s="3" t="n"/>
      <c r="D87" s="3" t="n"/>
      <c r="E87" s="4" t="n"/>
      <c r="F87" s="5" t="n"/>
      <c r="G87" s="11">
        <f>IF(OR(E87="",F87=""),"",IFERROR(E87*F87,0))</f>
        <v/>
      </c>
      <c r="H87" s="11">
        <f>IF(OR(E87="",G87=""),"",IFERROR(E87-G87,0))</f>
        <v/>
      </c>
      <c r="I87" s="4" t="n"/>
      <c r="J87" s="11">
        <f>IF(E87="","",IFERROR(E87*2%,0))</f>
        <v/>
      </c>
      <c r="K87" s="4" t="n"/>
      <c r="L87" s="4" t="n"/>
      <c r="M87" s="11">
        <f>IF(G87="","",IFERROR(G87+I87+J87+K87+L87,0))</f>
        <v/>
      </c>
      <c r="N87" s="7" t="n"/>
      <c r="O87" s="5" t="n"/>
      <c r="P87" s="11">
        <f>IF(OR(H87="",N87="",O87=""),"",IFERROR(-PMT(O87/12,N87*12,H87),0))</f>
        <v/>
      </c>
      <c r="Q87" s="4" t="n"/>
      <c r="R87" s="12">
        <f>IF(OR(P87="",Q87="",Q87=0),"",IFERROR(P87/Q87,0))</f>
        <v/>
      </c>
      <c r="S87" s="12">
        <f>IF(OR(H87="",E87="",E87=0),"",IFERROR(H87/E87,0))</f>
        <v/>
      </c>
      <c r="T87" s="13">
        <f>IF(R87="","",IF(R87&lt;=35%,"Sostenibile","Da verificare"))</f>
        <v/>
      </c>
      <c r="U87" s="10" t="n"/>
    </row>
    <row r="88">
      <c r="A88" s="2" t="n"/>
      <c r="B88" s="3" t="n"/>
      <c r="C88" s="3" t="n"/>
      <c r="D88" s="3" t="n"/>
      <c r="E88" s="4" t="n"/>
      <c r="F88" s="5" t="n"/>
      <c r="G88" s="6">
        <f>IF(OR(E88="",F88=""),"",IFERROR(E88*F88,0))</f>
        <v/>
      </c>
      <c r="H88" s="6">
        <f>IF(OR(E88="",G88=""),"",IFERROR(E88-G88,0))</f>
        <v/>
      </c>
      <c r="I88" s="4" t="n"/>
      <c r="J88" s="6">
        <f>IF(E88="","",IFERROR(E88*2%,0))</f>
        <v/>
      </c>
      <c r="K88" s="4" t="n"/>
      <c r="L88" s="4" t="n"/>
      <c r="M88" s="6">
        <f>IF(G88="","",IFERROR(G88+I88+J88+K88+L88,0))</f>
        <v/>
      </c>
      <c r="N88" s="7" t="n"/>
      <c r="O88" s="5" t="n"/>
      <c r="P88" s="6">
        <f>IF(OR(H88="",N88="",O88=""),"",IFERROR(-PMT(O88/12,N88*12,H88),0))</f>
        <v/>
      </c>
      <c r="Q88" s="4" t="n"/>
      <c r="R88" s="8">
        <f>IF(OR(P88="",Q88="",Q88=0),"",IFERROR(P88/Q88,0))</f>
        <v/>
      </c>
      <c r="S88" s="8">
        <f>IF(OR(H88="",E88="",E88=0),"",IFERROR(H88/E88,0))</f>
        <v/>
      </c>
      <c r="T88" s="9">
        <f>IF(R88="","",IF(R88&lt;=35%,"Sostenibile","Da verificare"))</f>
        <v/>
      </c>
      <c r="U88" s="10" t="n"/>
    </row>
    <row r="89">
      <c r="A89" s="2" t="n"/>
      <c r="B89" s="3" t="n"/>
      <c r="C89" s="3" t="n"/>
      <c r="D89" s="3" t="n"/>
      <c r="E89" s="4" t="n"/>
      <c r="F89" s="5" t="n"/>
      <c r="G89" s="11">
        <f>IF(OR(E89="",F89=""),"",IFERROR(E89*F89,0))</f>
        <v/>
      </c>
      <c r="H89" s="11">
        <f>IF(OR(E89="",G89=""),"",IFERROR(E89-G89,0))</f>
        <v/>
      </c>
      <c r="I89" s="4" t="n"/>
      <c r="J89" s="11">
        <f>IF(E89="","",IFERROR(E89*2%,0))</f>
        <v/>
      </c>
      <c r="K89" s="4" t="n"/>
      <c r="L89" s="4" t="n"/>
      <c r="M89" s="11">
        <f>IF(G89="","",IFERROR(G89+I89+J89+K89+L89,0))</f>
        <v/>
      </c>
      <c r="N89" s="7" t="n"/>
      <c r="O89" s="5" t="n"/>
      <c r="P89" s="11">
        <f>IF(OR(H89="",N89="",O89=""),"",IFERROR(-PMT(O89/12,N89*12,H89),0))</f>
        <v/>
      </c>
      <c r="Q89" s="4" t="n"/>
      <c r="R89" s="12">
        <f>IF(OR(P89="",Q89="",Q89=0),"",IFERROR(P89/Q89,0))</f>
        <v/>
      </c>
      <c r="S89" s="12">
        <f>IF(OR(H89="",E89="",E89=0),"",IFERROR(H89/E89,0))</f>
        <v/>
      </c>
      <c r="T89" s="13">
        <f>IF(R89="","",IF(R89&lt;=35%,"Sostenibile","Da verificare"))</f>
        <v/>
      </c>
      <c r="U89" s="10" t="n"/>
    </row>
    <row r="90">
      <c r="A90" s="2" t="n"/>
      <c r="B90" s="3" t="n"/>
      <c r="C90" s="3" t="n"/>
      <c r="D90" s="3" t="n"/>
      <c r="E90" s="4" t="n"/>
      <c r="F90" s="5" t="n"/>
      <c r="G90" s="6">
        <f>IF(OR(E90="",F90=""),"",IFERROR(E90*F90,0))</f>
        <v/>
      </c>
      <c r="H90" s="6">
        <f>IF(OR(E90="",G90=""),"",IFERROR(E90-G90,0))</f>
        <v/>
      </c>
      <c r="I90" s="4" t="n"/>
      <c r="J90" s="6">
        <f>IF(E90="","",IFERROR(E90*2%,0))</f>
        <v/>
      </c>
      <c r="K90" s="4" t="n"/>
      <c r="L90" s="4" t="n"/>
      <c r="M90" s="6">
        <f>IF(G90="","",IFERROR(G90+I90+J90+K90+L90,0))</f>
        <v/>
      </c>
      <c r="N90" s="7" t="n"/>
      <c r="O90" s="5" t="n"/>
      <c r="P90" s="6">
        <f>IF(OR(H90="",N90="",O90=""),"",IFERROR(-PMT(O90/12,N90*12,H90),0))</f>
        <v/>
      </c>
      <c r="Q90" s="4" t="n"/>
      <c r="R90" s="8">
        <f>IF(OR(P90="",Q90="",Q90=0),"",IFERROR(P90/Q90,0))</f>
        <v/>
      </c>
      <c r="S90" s="8">
        <f>IF(OR(H90="",E90="",E90=0),"",IFERROR(H90/E90,0))</f>
        <v/>
      </c>
      <c r="T90" s="9">
        <f>IF(R90="","",IF(R90&lt;=35%,"Sostenibile","Da verificare"))</f>
        <v/>
      </c>
      <c r="U90" s="10" t="n"/>
    </row>
    <row r="91">
      <c r="A91" s="2" t="n"/>
      <c r="B91" s="3" t="n"/>
      <c r="C91" s="3" t="n"/>
      <c r="D91" s="3" t="n"/>
      <c r="E91" s="4" t="n"/>
      <c r="F91" s="5" t="n"/>
      <c r="G91" s="11">
        <f>IF(OR(E91="",F91=""),"",IFERROR(E91*F91,0))</f>
        <v/>
      </c>
      <c r="H91" s="11">
        <f>IF(OR(E91="",G91=""),"",IFERROR(E91-G91,0))</f>
        <v/>
      </c>
      <c r="I91" s="4" t="n"/>
      <c r="J91" s="11">
        <f>IF(E91="","",IFERROR(E91*2%,0))</f>
        <v/>
      </c>
      <c r="K91" s="4" t="n"/>
      <c r="L91" s="4" t="n"/>
      <c r="M91" s="11">
        <f>IF(G91="","",IFERROR(G91+I91+J91+K91+L91,0))</f>
        <v/>
      </c>
      <c r="N91" s="7" t="n"/>
      <c r="O91" s="5" t="n"/>
      <c r="P91" s="11">
        <f>IF(OR(H91="",N91="",O91=""),"",IFERROR(-PMT(O91/12,N91*12,H91),0))</f>
        <v/>
      </c>
      <c r="Q91" s="4" t="n"/>
      <c r="R91" s="12">
        <f>IF(OR(P91="",Q91="",Q91=0),"",IFERROR(P91/Q91,0))</f>
        <v/>
      </c>
      <c r="S91" s="12">
        <f>IF(OR(H91="",E91="",E91=0),"",IFERROR(H91/E91,0))</f>
        <v/>
      </c>
      <c r="T91" s="13">
        <f>IF(R91="","",IF(R91&lt;=35%,"Sostenibile","Da verificare"))</f>
        <v/>
      </c>
      <c r="U91" s="10" t="n"/>
    </row>
    <row r="92">
      <c r="A92" s="2" t="n"/>
      <c r="B92" s="3" t="n"/>
      <c r="C92" s="3" t="n"/>
      <c r="D92" s="3" t="n"/>
      <c r="E92" s="4" t="n"/>
      <c r="F92" s="5" t="n"/>
      <c r="G92" s="6">
        <f>IF(OR(E92="",F92=""),"",IFERROR(E92*F92,0))</f>
        <v/>
      </c>
      <c r="H92" s="6">
        <f>IF(OR(E92="",G92=""),"",IFERROR(E92-G92,0))</f>
        <v/>
      </c>
      <c r="I92" s="4" t="n"/>
      <c r="J92" s="6">
        <f>IF(E92="","",IFERROR(E92*2%,0))</f>
        <v/>
      </c>
      <c r="K92" s="4" t="n"/>
      <c r="L92" s="4" t="n"/>
      <c r="M92" s="6">
        <f>IF(G92="","",IFERROR(G92+I92+J92+K92+L92,0))</f>
        <v/>
      </c>
      <c r="N92" s="7" t="n"/>
      <c r="O92" s="5" t="n"/>
      <c r="P92" s="6">
        <f>IF(OR(H92="",N92="",O92=""),"",IFERROR(-PMT(O92/12,N92*12,H92),0))</f>
        <v/>
      </c>
      <c r="Q92" s="4" t="n"/>
      <c r="R92" s="8">
        <f>IF(OR(P92="",Q92="",Q92=0),"",IFERROR(P92/Q92,0))</f>
        <v/>
      </c>
      <c r="S92" s="8">
        <f>IF(OR(H92="",E92="",E92=0),"",IFERROR(H92/E92,0))</f>
        <v/>
      </c>
      <c r="T92" s="9">
        <f>IF(R92="","",IF(R92&lt;=35%,"Sostenibile","Da verificare"))</f>
        <v/>
      </c>
      <c r="U92" s="10" t="n"/>
    </row>
    <row r="93">
      <c r="A93" s="2" t="n"/>
      <c r="B93" s="3" t="n"/>
      <c r="C93" s="3" t="n"/>
      <c r="D93" s="3" t="n"/>
      <c r="E93" s="4" t="n"/>
      <c r="F93" s="5" t="n"/>
      <c r="G93" s="11">
        <f>IF(OR(E93="",F93=""),"",IFERROR(E93*F93,0))</f>
        <v/>
      </c>
      <c r="H93" s="11">
        <f>IF(OR(E93="",G93=""),"",IFERROR(E93-G93,0))</f>
        <v/>
      </c>
      <c r="I93" s="4" t="n"/>
      <c r="J93" s="11">
        <f>IF(E93="","",IFERROR(E93*2%,0))</f>
        <v/>
      </c>
      <c r="K93" s="4" t="n"/>
      <c r="L93" s="4" t="n"/>
      <c r="M93" s="11">
        <f>IF(G93="","",IFERROR(G93+I93+J93+K93+L93,0))</f>
        <v/>
      </c>
      <c r="N93" s="7" t="n"/>
      <c r="O93" s="5" t="n"/>
      <c r="P93" s="11">
        <f>IF(OR(H93="",N93="",O93=""),"",IFERROR(-PMT(O93/12,N93*12,H93),0))</f>
        <v/>
      </c>
      <c r="Q93" s="4" t="n"/>
      <c r="R93" s="12">
        <f>IF(OR(P93="",Q93="",Q93=0),"",IFERROR(P93/Q93,0))</f>
        <v/>
      </c>
      <c r="S93" s="12">
        <f>IF(OR(H93="",E93="",E93=0),"",IFERROR(H93/E93,0))</f>
        <v/>
      </c>
      <c r="T93" s="13">
        <f>IF(R93="","",IF(R93&lt;=35%,"Sostenibile","Da verificare"))</f>
        <v/>
      </c>
      <c r="U93" s="10" t="n"/>
    </row>
    <row r="94">
      <c r="A94" s="2" t="n"/>
      <c r="B94" s="3" t="n"/>
      <c r="C94" s="3" t="n"/>
      <c r="D94" s="3" t="n"/>
      <c r="E94" s="4" t="n"/>
      <c r="F94" s="5" t="n"/>
      <c r="G94" s="6">
        <f>IF(OR(E94="",F94=""),"",IFERROR(E94*F94,0))</f>
        <v/>
      </c>
      <c r="H94" s="6">
        <f>IF(OR(E94="",G94=""),"",IFERROR(E94-G94,0))</f>
        <v/>
      </c>
      <c r="I94" s="4" t="n"/>
      <c r="J94" s="6">
        <f>IF(E94="","",IFERROR(E94*2%,0))</f>
        <v/>
      </c>
      <c r="K94" s="4" t="n"/>
      <c r="L94" s="4" t="n"/>
      <c r="M94" s="6">
        <f>IF(G94="","",IFERROR(G94+I94+J94+K94+L94,0))</f>
        <v/>
      </c>
      <c r="N94" s="7" t="n"/>
      <c r="O94" s="5" t="n"/>
      <c r="P94" s="6">
        <f>IF(OR(H94="",N94="",O94=""),"",IFERROR(-PMT(O94/12,N94*12,H94),0))</f>
        <v/>
      </c>
      <c r="Q94" s="4" t="n"/>
      <c r="R94" s="8">
        <f>IF(OR(P94="",Q94="",Q94=0),"",IFERROR(P94/Q94,0))</f>
        <v/>
      </c>
      <c r="S94" s="8">
        <f>IF(OR(H94="",E94="",E94=0),"",IFERROR(H94/E94,0))</f>
        <v/>
      </c>
      <c r="T94" s="9">
        <f>IF(R94="","",IF(R94&lt;=35%,"Sostenibile","Da verificare"))</f>
        <v/>
      </c>
      <c r="U94" s="10" t="n"/>
    </row>
    <row r="95">
      <c r="A95" s="2" t="n"/>
      <c r="B95" s="3" t="n"/>
      <c r="C95" s="3" t="n"/>
      <c r="D95" s="3" t="n"/>
      <c r="E95" s="4" t="n"/>
      <c r="F95" s="5" t="n"/>
      <c r="G95" s="11">
        <f>IF(OR(E95="",F95=""),"",IFERROR(E95*F95,0))</f>
        <v/>
      </c>
      <c r="H95" s="11">
        <f>IF(OR(E95="",G95=""),"",IFERROR(E95-G95,0))</f>
        <v/>
      </c>
      <c r="I95" s="4" t="n"/>
      <c r="J95" s="11">
        <f>IF(E95="","",IFERROR(E95*2%,0))</f>
        <v/>
      </c>
      <c r="K95" s="4" t="n"/>
      <c r="L95" s="4" t="n"/>
      <c r="M95" s="11">
        <f>IF(G95="","",IFERROR(G95+I95+J95+K95+L95,0))</f>
        <v/>
      </c>
      <c r="N95" s="7" t="n"/>
      <c r="O95" s="5" t="n"/>
      <c r="P95" s="11">
        <f>IF(OR(H95="",N95="",O95=""),"",IFERROR(-PMT(O95/12,N95*12,H95),0))</f>
        <v/>
      </c>
      <c r="Q95" s="4" t="n"/>
      <c r="R95" s="12">
        <f>IF(OR(P95="",Q95="",Q95=0),"",IFERROR(P95/Q95,0))</f>
        <v/>
      </c>
      <c r="S95" s="12">
        <f>IF(OR(H95="",E95="",E95=0),"",IFERROR(H95/E95,0))</f>
        <v/>
      </c>
      <c r="T95" s="13">
        <f>IF(R95="","",IF(R95&lt;=35%,"Sostenibile","Da verificare"))</f>
        <v/>
      </c>
      <c r="U95" s="10" t="n"/>
    </row>
    <row r="96">
      <c r="A96" s="2" t="n"/>
      <c r="B96" s="3" t="n"/>
      <c r="C96" s="3" t="n"/>
      <c r="D96" s="3" t="n"/>
      <c r="E96" s="4" t="n"/>
      <c r="F96" s="5" t="n"/>
      <c r="G96" s="6">
        <f>IF(OR(E96="",F96=""),"",IFERROR(E96*F96,0))</f>
        <v/>
      </c>
      <c r="H96" s="6">
        <f>IF(OR(E96="",G96=""),"",IFERROR(E96-G96,0))</f>
        <v/>
      </c>
      <c r="I96" s="4" t="n"/>
      <c r="J96" s="6">
        <f>IF(E96="","",IFERROR(E96*2%,0))</f>
        <v/>
      </c>
      <c r="K96" s="4" t="n"/>
      <c r="L96" s="4" t="n"/>
      <c r="M96" s="6">
        <f>IF(G96="","",IFERROR(G96+I96+J96+K96+L96,0))</f>
        <v/>
      </c>
      <c r="N96" s="7" t="n"/>
      <c r="O96" s="5" t="n"/>
      <c r="P96" s="6">
        <f>IF(OR(H96="",N96="",O96=""),"",IFERROR(-PMT(O96/12,N96*12,H96),0))</f>
        <v/>
      </c>
      <c r="Q96" s="4" t="n"/>
      <c r="R96" s="8">
        <f>IF(OR(P96="",Q96="",Q96=0),"",IFERROR(P96/Q96,0))</f>
        <v/>
      </c>
      <c r="S96" s="8">
        <f>IF(OR(H96="",E96="",E96=0),"",IFERROR(H96/E96,0))</f>
        <v/>
      </c>
      <c r="T96" s="9">
        <f>IF(R96="","",IF(R96&lt;=35%,"Sostenibile","Da verificare"))</f>
        <v/>
      </c>
      <c r="U96" s="10" t="n"/>
    </row>
    <row r="97">
      <c r="A97" s="2" t="n"/>
      <c r="B97" s="3" t="n"/>
      <c r="C97" s="3" t="n"/>
      <c r="D97" s="3" t="n"/>
      <c r="E97" s="4" t="n"/>
      <c r="F97" s="5" t="n"/>
      <c r="G97" s="11">
        <f>IF(OR(E97="",F97=""),"",IFERROR(E97*F97,0))</f>
        <v/>
      </c>
      <c r="H97" s="11">
        <f>IF(OR(E97="",G97=""),"",IFERROR(E97-G97,0))</f>
        <v/>
      </c>
      <c r="I97" s="4" t="n"/>
      <c r="J97" s="11">
        <f>IF(E97="","",IFERROR(E97*2%,0))</f>
        <v/>
      </c>
      <c r="K97" s="4" t="n"/>
      <c r="L97" s="4" t="n"/>
      <c r="M97" s="11">
        <f>IF(G97="","",IFERROR(G97+I97+J97+K97+L97,0))</f>
        <v/>
      </c>
      <c r="N97" s="7" t="n"/>
      <c r="O97" s="5" t="n"/>
      <c r="P97" s="11">
        <f>IF(OR(H97="",N97="",O97=""),"",IFERROR(-PMT(O97/12,N97*12,H97),0))</f>
        <v/>
      </c>
      <c r="Q97" s="4" t="n"/>
      <c r="R97" s="12">
        <f>IF(OR(P97="",Q97="",Q97=0),"",IFERROR(P97/Q97,0))</f>
        <v/>
      </c>
      <c r="S97" s="12">
        <f>IF(OR(H97="",E97="",E97=0),"",IFERROR(H97/E97,0))</f>
        <v/>
      </c>
      <c r="T97" s="13">
        <f>IF(R97="","",IF(R97&lt;=35%,"Sostenibile","Da verificare"))</f>
        <v/>
      </c>
      <c r="U97" s="10" t="n"/>
    </row>
    <row r="98">
      <c r="A98" s="2" t="n"/>
      <c r="B98" s="3" t="n"/>
      <c r="C98" s="3" t="n"/>
      <c r="D98" s="3" t="n"/>
      <c r="E98" s="4" t="n"/>
      <c r="F98" s="5" t="n"/>
      <c r="G98" s="6">
        <f>IF(OR(E98="",F98=""),"",IFERROR(E98*F98,0))</f>
        <v/>
      </c>
      <c r="H98" s="6">
        <f>IF(OR(E98="",G98=""),"",IFERROR(E98-G98,0))</f>
        <v/>
      </c>
      <c r="I98" s="4" t="n"/>
      <c r="J98" s="6">
        <f>IF(E98="","",IFERROR(E98*2%,0))</f>
        <v/>
      </c>
      <c r="K98" s="4" t="n"/>
      <c r="L98" s="4" t="n"/>
      <c r="M98" s="6">
        <f>IF(G98="","",IFERROR(G98+I98+J98+K98+L98,0))</f>
        <v/>
      </c>
      <c r="N98" s="7" t="n"/>
      <c r="O98" s="5" t="n"/>
      <c r="P98" s="6">
        <f>IF(OR(H98="",N98="",O98=""),"",IFERROR(-PMT(O98/12,N98*12,H98),0))</f>
        <v/>
      </c>
      <c r="Q98" s="4" t="n"/>
      <c r="R98" s="8">
        <f>IF(OR(P98="",Q98="",Q98=0),"",IFERROR(P98/Q98,0))</f>
        <v/>
      </c>
      <c r="S98" s="8">
        <f>IF(OR(H98="",E98="",E98=0),"",IFERROR(H98/E98,0))</f>
        <v/>
      </c>
      <c r="T98" s="9">
        <f>IF(R98="","",IF(R98&lt;=35%,"Sostenibile","Da verificare"))</f>
        <v/>
      </c>
      <c r="U98" s="10" t="n"/>
    </row>
    <row r="99">
      <c r="A99" s="2" t="n"/>
      <c r="B99" s="3" t="n"/>
      <c r="C99" s="3" t="n"/>
      <c r="D99" s="3" t="n"/>
      <c r="E99" s="4" t="n"/>
      <c r="F99" s="5" t="n"/>
      <c r="G99" s="11">
        <f>IF(OR(E99="",F99=""),"",IFERROR(E99*F99,0))</f>
        <v/>
      </c>
      <c r="H99" s="11">
        <f>IF(OR(E99="",G99=""),"",IFERROR(E99-G99,0))</f>
        <v/>
      </c>
      <c r="I99" s="4" t="n"/>
      <c r="J99" s="11">
        <f>IF(E99="","",IFERROR(E99*2%,0))</f>
        <v/>
      </c>
      <c r="K99" s="4" t="n"/>
      <c r="L99" s="4" t="n"/>
      <c r="M99" s="11">
        <f>IF(G99="","",IFERROR(G99+I99+J99+K99+L99,0))</f>
        <v/>
      </c>
      <c r="N99" s="7" t="n"/>
      <c r="O99" s="5" t="n"/>
      <c r="P99" s="11">
        <f>IF(OR(H99="",N99="",O99=""),"",IFERROR(-PMT(O99/12,N99*12,H99),0))</f>
        <v/>
      </c>
      <c r="Q99" s="4" t="n"/>
      <c r="R99" s="12">
        <f>IF(OR(P99="",Q99="",Q99=0),"",IFERROR(P99/Q99,0))</f>
        <v/>
      </c>
      <c r="S99" s="12">
        <f>IF(OR(H99="",E99="",E99=0),"",IFERROR(H99/E99,0))</f>
        <v/>
      </c>
      <c r="T99" s="13">
        <f>IF(R99="","",IF(R99&lt;=35%,"Sostenibile","Da verificare"))</f>
        <v/>
      </c>
      <c r="U99" s="10" t="n"/>
    </row>
    <row r="100">
      <c r="A100" s="2" t="n"/>
      <c r="B100" s="3" t="n"/>
      <c r="C100" s="3" t="n"/>
      <c r="D100" s="3" t="n"/>
      <c r="E100" s="4" t="n"/>
      <c r="F100" s="5" t="n"/>
      <c r="G100" s="6">
        <f>IF(OR(E100="",F100=""),"",IFERROR(E100*F100,0))</f>
        <v/>
      </c>
      <c r="H100" s="6">
        <f>IF(OR(E100="",G100=""),"",IFERROR(E100-G100,0))</f>
        <v/>
      </c>
      <c r="I100" s="4" t="n"/>
      <c r="J100" s="6">
        <f>IF(E100="","",IFERROR(E100*2%,0))</f>
        <v/>
      </c>
      <c r="K100" s="4" t="n"/>
      <c r="L100" s="4" t="n"/>
      <c r="M100" s="6">
        <f>IF(G100="","",IFERROR(G100+I100+J100+K100+L100,0))</f>
        <v/>
      </c>
      <c r="N100" s="7" t="n"/>
      <c r="O100" s="5" t="n"/>
      <c r="P100" s="6">
        <f>IF(OR(H100="",N100="",O100=""),"",IFERROR(-PMT(O100/12,N100*12,H100),0))</f>
        <v/>
      </c>
      <c r="Q100" s="4" t="n"/>
      <c r="R100" s="8">
        <f>IF(OR(P100="",Q100="",Q100=0),"",IFERROR(P100/Q100,0))</f>
        <v/>
      </c>
      <c r="S100" s="8">
        <f>IF(OR(H100="",E100="",E100=0),"",IFERROR(H100/E100,0))</f>
        <v/>
      </c>
      <c r="T100" s="9">
        <f>IF(R100="","",IF(R100&lt;=35%,"Sostenibile","Da verificare"))</f>
        <v/>
      </c>
      <c r="U100" s="10" t="n"/>
    </row>
    <row r="101">
      <c r="A101" s="2" t="n"/>
      <c r="B101" s="3" t="n"/>
      <c r="C101" s="3" t="n"/>
      <c r="D101" s="3" t="n"/>
      <c r="E101" s="4" t="n"/>
      <c r="F101" s="5" t="n"/>
      <c r="G101" s="11">
        <f>IF(OR(E101="",F101=""),"",IFERROR(E101*F101,0))</f>
        <v/>
      </c>
      <c r="H101" s="11">
        <f>IF(OR(E101="",G101=""),"",IFERROR(E101-G101,0))</f>
        <v/>
      </c>
      <c r="I101" s="4" t="n"/>
      <c r="J101" s="11">
        <f>IF(E101="","",IFERROR(E101*2%,0))</f>
        <v/>
      </c>
      <c r="K101" s="4" t="n"/>
      <c r="L101" s="4" t="n"/>
      <c r="M101" s="11">
        <f>IF(G101="","",IFERROR(G101+I101+J101+K101+L101,0))</f>
        <v/>
      </c>
      <c r="N101" s="7" t="n"/>
      <c r="O101" s="5" t="n"/>
      <c r="P101" s="11">
        <f>IF(OR(H101="",N101="",O101=""),"",IFERROR(-PMT(O101/12,N101*12,H101),0))</f>
        <v/>
      </c>
      <c r="Q101" s="4" t="n"/>
      <c r="R101" s="12">
        <f>IF(OR(P101="",Q101="",Q101=0),"",IFERROR(P101/Q101,0))</f>
        <v/>
      </c>
      <c r="S101" s="12">
        <f>IF(OR(H101="",E101="",E101=0),"",IFERROR(H101/E101,0))</f>
        <v/>
      </c>
      <c r="T101" s="13">
        <f>IF(R101="","",IF(R101&lt;=35%,"Sostenibile","Da verificare"))</f>
        <v/>
      </c>
      <c r="U101" s="10" t="n"/>
    </row>
  </sheetData>
  <autoFilter ref="A1:U101"/>
  <conditionalFormatting sqref="T2:T101">
    <cfRule type="expression" priority="1" dxfId="0">
      <formula>$T2="Sostenibile"</formula>
    </cfRule>
    <cfRule type="expression" priority="2" dxfId="1">
      <formula>$T2="Da verificare"</formula>
    </cfRule>
  </conditionalFormatting>
  <conditionalFormatting sqref="R2:R101">
    <cfRule type="expression" priority="3" dxfId="1">
      <formula>$R2&gt;35%</formula>
    </cfRule>
  </conditionalFormatting>
  <dataValidations count="5">
    <dataValidation sqref="F2:F101" showErrorMessage="1" showInputMessage="1" allowBlank="1" type="decimal" operator="between">
      <formula1>0</formula1>
      <formula2>1</formula2>
    </dataValidation>
    <dataValidation sqref="O2:O101" showErrorMessage="1" showInputMessage="1" allowBlank="1" type="decimal" operator="between">
      <formula1>0</formula1>
      <formula2>1</formula2>
    </dataValidation>
    <dataValidation sqref="E2:E101" showErrorMessage="1" showInputMessage="1" allowBlank="1" type="decimal" operator="greaterThan">
      <formula1>0</formula1>
    </dataValidation>
    <dataValidation sqref="I2:I101 K2:L101 Q2:Q101" showErrorMessage="1" showInputMessage="1" allowBlank="1" type="decimal" operator="greaterThanOrEqual">
      <formula1>0</formula1>
    </dataValidation>
    <dataValidation sqref="N2:N101" showErrorMessage="1" showInputMessage="1" allowBlank="1" type="whole" operator="between">
      <formula1>1</formula1>
      <formula2>40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2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9" customWidth="1" min="1" max="1"/>
    <col width="21" customWidth="1" min="2" max="2"/>
    <col width="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4" customWidth="1" min="9" max="9"/>
    <col width="14" customWidth="1" min="10" max="10"/>
    <col width="14" customWidth="1" min="11" max="11"/>
    <col width="4" customWidth="1" min="12" max="12"/>
    <col width="14" customWidth="1" min="13" max="13"/>
    <col width="14" customWidth="1" min="14" max="14"/>
    <col width="14" customWidth="1" min="15" max="15"/>
    <col width="4" customWidth="1" min="16" max="16"/>
    <col width="16" customWidth="1" min="17" max="17"/>
    <col width="18" customWidth="1" min="18" max="18"/>
    <col width="17" customWidth="1" min="19" max="19"/>
    <col width="17" customWidth="1" min="20" max="20"/>
    <col width="17" customWidth="1" min="21" max="21"/>
  </cols>
  <sheetData>
    <row r="1">
      <c r="A1" s="14" t="inlineStr">
        <is>
          <t>Dashboard simulazione anticipo mutuo prima casa</t>
        </is>
      </c>
      <c r="B1" s="29" t="n"/>
      <c r="C1" s="29" t="n"/>
      <c r="D1" s="29" t="n"/>
      <c r="E1" s="29" t="n"/>
      <c r="F1" s="29" t="n"/>
      <c r="G1" s="29" t="n"/>
      <c r="H1" s="30" t="n"/>
    </row>
    <row r="2"/>
    <row r="3">
      <c r="A3" s="16" t="inlineStr">
        <is>
          <t>Seleziona ID scenario</t>
        </is>
      </c>
      <c r="B3" s="17" t="inlineStr">
        <is>
          <t>SC-001</t>
        </is>
      </c>
    </row>
    <row r="4"/>
    <row r="5">
      <c r="A5" s="1" t="inlineStr">
        <is>
          <t>Indicatore</t>
        </is>
      </c>
      <c r="B5" s="1" t="inlineStr">
        <is>
          <t>Valore selezionato</t>
        </is>
      </c>
    </row>
    <row r="6">
      <c r="A6" s="18" t="inlineStr">
        <is>
          <t>Prezzo immobile</t>
        </is>
      </c>
      <c r="B6" s="6">
        <f>IF($B$3="","",IFERROR(VLOOKUP($B$3,'Scenari'!$A$2:$U$101,5,FALSE),""))</f>
        <v/>
      </c>
    </row>
    <row r="7">
      <c r="A7" s="18" t="inlineStr">
        <is>
          <t>Anticipo percentuale</t>
        </is>
      </c>
      <c r="B7" s="8">
        <f>IF($B$3="","",IFERROR(VLOOKUP($B$3,'Scenari'!$A$2:$U$101,6,FALSE),""))</f>
        <v/>
      </c>
    </row>
    <row r="8">
      <c r="A8" s="18" t="inlineStr">
        <is>
          <t>Anticipo richiesto</t>
        </is>
      </c>
      <c r="B8" s="6">
        <f>IF($B$3="","",IFERROR(VLOOKUP($B$3,'Scenari'!$A$2:$U$101,7,FALSE),""))</f>
        <v/>
      </c>
    </row>
    <row r="9">
      <c r="A9" s="18" t="inlineStr">
        <is>
          <t>Importo mutuo</t>
        </is>
      </c>
      <c r="B9" s="6">
        <f>IF($B$3="","",IFERROR(VLOOKUP($B$3,'Scenari'!$A$2:$U$101,8,FALSE),""))</f>
        <v/>
      </c>
    </row>
    <row r="10">
      <c r="A10" s="18" t="inlineStr">
        <is>
          <t>Liquidità iniziale</t>
        </is>
      </c>
      <c r="B10" s="6">
        <f>IF($B$3="","",IFERROR(VLOOKUP($B$3,'Scenari'!$A$2:$U$101,13,FALSE),""))</f>
        <v/>
      </c>
    </row>
    <row r="11">
      <c r="A11" s="18" t="inlineStr">
        <is>
          <t>Rata mensile</t>
        </is>
      </c>
      <c r="B11" s="6">
        <f>IF($B$3="","",IFERROR(VLOOKUP($B$3,'Scenari'!$A$2:$U$101,16,FALSE),""))</f>
        <v/>
      </c>
    </row>
    <row r="12">
      <c r="A12" s="18" t="inlineStr">
        <is>
          <t>Rapporto rata/reddito</t>
        </is>
      </c>
      <c r="B12" s="8">
        <f>IF($B$3="","",IFERROR(VLOOKUP($B$3,'Scenari'!$A$2:$U$101,18,FALSE),""))</f>
        <v/>
      </c>
    </row>
    <row r="13">
      <c r="A13" s="18" t="inlineStr">
        <is>
          <t>LTV</t>
        </is>
      </c>
      <c r="B13" s="8">
        <f>IF($B$3="","",IFERROR(VLOOKUP($B$3,'Scenari'!$A$2:$U$101,19,FALSE),""))</f>
        <v/>
      </c>
    </row>
    <row r="14">
      <c r="A14" s="18" t="inlineStr">
        <is>
          <t>Esito sostenibilità</t>
        </is>
      </c>
      <c r="B14" s="9">
        <f>IF($B$3="","",IFERROR(VLOOKUP($B$3,'Scenari'!$A$2:$U$101,20,FALSE),""))</f>
        <v/>
      </c>
    </row>
    <row r="15"/>
    <row r="16">
      <c r="Q16" s="1" t="inlineStr">
        <is>
          <t>Esito</t>
        </is>
      </c>
      <c r="R16" s="1" t="inlineStr">
        <is>
          <t>Numero scenari</t>
        </is>
      </c>
    </row>
    <row r="17">
      <c r="A17" s="1" t="inlineStr">
        <is>
          <t>Riepilogo complessivo</t>
        </is>
      </c>
      <c r="B17" s="1" t="inlineStr"/>
      <c r="Q17" s="9" t="inlineStr">
        <is>
          <t>Sostenibile</t>
        </is>
      </c>
      <c r="R17" s="19">
        <f>COUNTIF('Scenari'!$T$2:$T$101,"Sostenibile")</f>
        <v/>
      </c>
    </row>
    <row r="18">
      <c r="A18" s="18" t="inlineStr">
        <is>
          <t>Media dei prezzi</t>
        </is>
      </c>
      <c r="B18" s="6">
        <f>IFERROR(AVERAGE('Scenari'!$E$2:$E$101),0)</f>
        <v/>
      </c>
      <c r="Q18" s="13" t="inlineStr">
        <is>
          <t>Da verificare</t>
        </is>
      </c>
      <c r="R18" s="20">
        <f>COUNTIF('Scenari'!$T$2:$T$101,"Da verificare")</f>
        <v/>
      </c>
    </row>
    <row r="19">
      <c r="A19" s="18" t="inlineStr">
        <is>
          <t>Anticipo medio</t>
        </is>
      </c>
      <c r="B19" s="6">
        <f>IFERROR(AVERAGE('Scenari'!$G$2:$G$101),0)</f>
        <v/>
      </c>
    </row>
    <row r="20">
      <c r="A20" s="18" t="inlineStr">
        <is>
          <t>Rata media</t>
        </is>
      </c>
      <c r="B20" s="6">
        <f>IFERROR(AVERAGE('Scenari'!$P$2:$P$101),0)</f>
        <v/>
      </c>
    </row>
    <row r="21">
      <c r="A21" s="18" t="inlineStr">
        <is>
          <t>Numero scenari sostenibili</t>
        </is>
      </c>
      <c r="B21" s="21">
        <f>COUNTIF('Scenari'!$T$2:$T$101,"Sostenibile")</f>
        <v/>
      </c>
      <c r="Q21" s="1" t="inlineStr">
        <is>
          <t>Scenario</t>
        </is>
      </c>
      <c r="R21" s="1" t="inlineStr">
        <is>
          <t>Prezzo immobile</t>
        </is>
      </c>
      <c r="S21" s="1" t="inlineStr">
        <is>
          <t>Anticipo</t>
        </is>
      </c>
      <c r="T21" s="1" t="inlineStr">
        <is>
          <t>Importo mutuo</t>
        </is>
      </c>
      <c r="U21" s="1" t="inlineStr">
        <is>
          <t>Rata mensile</t>
        </is>
      </c>
    </row>
    <row r="22">
      <c r="A22" s="18" t="inlineStr">
        <is>
          <t>Somma liquidità richiesta</t>
        </is>
      </c>
      <c r="B22" s="6">
        <f>SUM('Scenari'!$M$2:$M$101)</f>
        <v/>
      </c>
      <c r="Q22" s="9">
        <f>IF('Scenari'!$A$2="","",'Scenari'!$A$2)</f>
        <v/>
      </c>
      <c r="R22" s="6">
        <f>IF('Scenari'!$A$2="","",'Scenari'!$E$2)</f>
        <v/>
      </c>
      <c r="S22" s="6">
        <f>IF('Scenari'!$A$2="","",'Scenari'!$G$2)</f>
        <v/>
      </c>
      <c r="T22" s="6">
        <f>IF('Scenari'!$A$2="","",'Scenari'!$H$2)</f>
        <v/>
      </c>
      <c r="U22" s="6">
        <f>IF('Scenari'!$A$2="","",'Scenari'!$P$2)</f>
        <v/>
      </c>
    </row>
    <row r="23">
      <c r="Q23" s="13">
        <f>IF('Scenari'!$A$3="","",'Scenari'!$A$3)</f>
        <v/>
      </c>
      <c r="R23" s="11">
        <f>IF('Scenari'!$A$3="","",'Scenari'!$E$3)</f>
        <v/>
      </c>
      <c r="S23" s="11">
        <f>IF('Scenari'!$A$3="","",'Scenari'!$G$3)</f>
        <v/>
      </c>
      <c r="T23" s="11">
        <f>IF('Scenari'!$A$3="","",'Scenari'!$H$3)</f>
        <v/>
      </c>
      <c r="U23" s="11">
        <f>IF('Scenari'!$A$3="","",'Scenari'!$P$3)</f>
        <v/>
      </c>
    </row>
    <row r="24">
      <c r="Q24" s="9">
        <f>IF('Scenari'!$A$4="","",'Scenari'!$A$4)</f>
        <v/>
      </c>
      <c r="R24" s="6">
        <f>IF('Scenari'!$A$4="","",'Scenari'!$E$4)</f>
        <v/>
      </c>
      <c r="S24" s="6">
        <f>IF('Scenari'!$A$4="","",'Scenari'!$G$4)</f>
        <v/>
      </c>
      <c r="T24" s="6">
        <f>IF('Scenari'!$A$4="","",'Scenari'!$H$4)</f>
        <v/>
      </c>
      <c r="U24" s="6">
        <f>IF('Scenari'!$A$4="","",'Scenari'!$P$4)</f>
        <v/>
      </c>
    </row>
    <row r="25">
      <c r="Q25" s="13">
        <f>IF('Scenari'!$A$5="","",'Scenari'!$A$5)</f>
        <v/>
      </c>
      <c r="R25" s="11">
        <f>IF('Scenari'!$A$5="","",'Scenari'!$E$5)</f>
        <v/>
      </c>
      <c r="S25" s="11">
        <f>IF('Scenari'!$A$5="","",'Scenari'!$G$5)</f>
        <v/>
      </c>
      <c r="T25" s="11">
        <f>IF('Scenari'!$A$5="","",'Scenari'!$H$5)</f>
        <v/>
      </c>
      <c r="U25" s="11">
        <f>IF('Scenari'!$A$5="","",'Scenari'!$P$5)</f>
        <v/>
      </c>
    </row>
    <row r="26">
      <c r="Q26" s="9">
        <f>IF('Scenari'!$A$6="","",'Scenari'!$A$6)</f>
        <v/>
      </c>
      <c r="R26" s="6">
        <f>IF('Scenari'!$A$6="","",'Scenari'!$E$6)</f>
        <v/>
      </c>
      <c r="S26" s="6">
        <f>IF('Scenari'!$A$6="","",'Scenari'!$G$6)</f>
        <v/>
      </c>
      <c r="T26" s="6">
        <f>IF('Scenari'!$A$6="","",'Scenari'!$H$6)</f>
        <v/>
      </c>
      <c r="U26" s="6">
        <f>IF('Scenari'!$A$6="","",'Scenari'!$P$6)</f>
        <v/>
      </c>
    </row>
    <row r="27">
      <c r="Q27" s="13">
        <f>IF('Scenari'!$A$7="","",'Scenari'!$A$7)</f>
        <v/>
      </c>
      <c r="R27" s="11">
        <f>IF('Scenari'!$A$7="","",'Scenari'!$E$7)</f>
        <v/>
      </c>
      <c r="S27" s="11">
        <f>IF('Scenari'!$A$7="","",'Scenari'!$G$7)</f>
        <v/>
      </c>
      <c r="T27" s="11">
        <f>IF('Scenari'!$A$7="","",'Scenari'!$H$7)</f>
        <v/>
      </c>
      <c r="U27" s="11">
        <f>IF('Scenari'!$A$7="","",'Scenari'!$P$7)</f>
        <v/>
      </c>
    </row>
    <row r="28">
      <c r="Q28" s="9">
        <f>IF('Scenari'!$A$8="","",'Scenari'!$A$8)</f>
        <v/>
      </c>
      <c r="R28" s="6">
        <f>IF('Scenari'!$A$8="","",'Scenari'!$E$8)</f>
        <v/>
      </c>
      <c r="S28" s="6">
        <f>IF('Scenari'!$A$8="","",'Scenari'!$G$8)</f>
        <v/>
      </c>
      <c r="T28" s="6">
        <f>IF('Scenari'!$A$8="","",'Scenari'!$H$8)</f>
        <v/>
      </c>
      <c r="U28" s="6">
        <f>IF('Scenari'!$A$8="","",'Scenari'!$P$8)</f>
        <v/>
      </c>
    </row>
    <row r="29">
      <c r="Q29" s="13">
        <f>IF('Scenari'!$A$9="","",'Scenari'!$A$9)</f>
        <v/>
      </c>
      <c r="R29" s="11">
        <f>IF('Scenari'!$A$9="","",'Scenari'!$E$9)</f>
        <v/>
      </c>
      <c r="S29" s="11">
        <f>IF('Scenari'!$A$9="","",'Scenari'!$G$9)</f>
        <v/>
      </c>
      <c r="T29" s="11">
        <f>IF('Scenari'!$A$9="","",'Scenari'!$H$9)</f>
        <v/>
      </c>
      <c r="U29" s="11">
        <f>IF('Scenari'!$A$9="","",'Scenari'!$P$9)</f>
        <v/>
      </c>
    </row>
    <row r="30">
      <c r="Q30" s="9">
        <f>IF('Scenari'!$A$10="","",'Scenari'!$A$10)</f>
        <v/>
      </c>
      <c r="R30" s="6">
        <f>IF('Scenari'!$A$10="","",'Scenari'!$E$10)</f>
        <v/>
      </c>
      <c r="S30" s="6">
        <f>IF('Scenari'!$A$10="","",'Scenari'!$G$10)</f>
        <v/>
      </c>
      <c r="T30" s="6">
        <f>IF('Scenari'!$A$10="","",'Scenari'!$H$10)</f>
        <v/>
      </c>
      <c r="U30" s="6">
        <f>IF('Scenari'!$A$10="","",'Scenari'!$P$10)</f>
        <v/>
      </c>
    </row>
    <row r="31">
      <c r="Q31" s="13">
        <f>IF('Scenari'!$A$11="","",'Scenari'!$A$11)</f>
        <v/>
      </c>
      <c r="R31" s="11">
        <f>IF('Scenari'!$A$11="","",'Scenari'!$E$11)</f>
        <v/>
      </c>
      <c r="S31" s="11">
        <f>IF('Scenari'!$A$11="","",'Scenari'!$G$11)</f>
        <v/>
      </c>
      <c r="T31" s="11">
        <f>IF('Scenari'!$A$11="","",'Scenari'!$H$11)</f>
        <v/>
      </c>
      <c r="U31" s="11">
        <f>IF('Scenari'!$A$11="","",'Scenari'!$P$11)</f>
        <v/>
      </c>
    </row>
    <row r="32">
      <c r="Q32" s="9">
        <f>IF('Scenari'!$A$12="","",'Scenari'!$A$12)</f>
        <v/>
      </c>
      <c r="R32" s="6">
        <f>IF('Scenari'!$A$12="","",'Scenari'!$E$12)</f>
        <v/>
      </c>
      <c r="S32" s="6">
        <f>IF('Scenari'!$A$12="","",'Scenari'!$G$12)</f>
        <v/>
      </c>
      <c r="T32" s="6">
        <f>IF('Scenari'!$A$12="","",'Scenari'!$H$12)</f>
        <v/>
      </c>
      <c r="U32" s="6">
        <f>IF('Scenari'!$A$12="","",'Scenari'!$P$12)</f>
        <v/>
      </c>
    </row>
    <row r="33">
      <c r="Q33" s="13">
        <f>IF('Scenari'!$A$13="","",'Scenari'!$A$13)</f>
        <v/>
      </c>
      <c r="R33" s="11">
        <f>IF('Scenari'!$A$13="","",'Scenari'!$E$13)</f>
        <v/>
      </c>
      <c r="S33" s="11">
        <f>IF('Scenari'!$A$13="","",'Scenari'!$G$13)</f>
        <v/>
      </c>
      <c r="T33" s="11">
        <f>IF('Scenari'!$A$13="","",'Scenari'!$H$13)</f>
        <v/>
      </c>
      <c r="U33" s="11">
        <f>IF('Scenari'!$A$13="","",'Scenari'!$P$13)</f>
        <v/>
      </c>
    </row>
    <row r="34">
      <c r="Q34" s="9">
        <f>IF('Scenari'!$A$14="","",'Scenari'!$A$14)</f>
        <v/>
      </c>
      <c r="R34" s="6">
        <f>IF('Scenari'!$A$14="","",'Scenari'!$E$14)</f>
        <v/>
      </c>
      <c r="S34" s="6">
        <f>IF('Scenari'!$A$14="","",'Scenari'!$G$14)</f>
        <v/>
      </c>
      <c r="T34" s="6">
        <f>IF('Scenari'!$A$14="","",'Scenari'!$H$14)</f>
        <v/>
      </c>
      <c r="U34" s="6">
        <f>IF('Scenari'!$A$14="","",'Scenari'!$P$14)</f>
        <v/>
      </c>
    </row>
    <row r="35">
      <c r="Q35" s="13">
        <f>IF('Scenari'!$A$15="","",'Scenari'!$A$15)</f>
        <v/>
      </c>
      <c r="R35" s="11">
        <f>IF('Scenari'!$A$15="","",'Scenari'!$E$15)</f>
        <v/>
      </c>
      <c r="S35" s="11">
        <f>IF('Scenari'!$A$15="","",'Scenari'!$G$15)</f>
        <v/>
      </c>
      <c r="T35" s="11">
        <f>IF('Scenari'!$A$15="","",'Scenari'!$H$15)</f>
        <v/>
      </c>
      <c r="U35" s="11">
        <f>IF('Scenari'!$A$15="","",'Scenari'!$P$15)</f>
        <v/>
      </c>
    </row>
    <row r="36">
      <c r="Q36" s="9">
        <f>IF('Scenari'!$A$16="","",'Scenari'!$A$16)</f>
        <v/>
      </c>
      <c r="R36" s="6">
        <f>IF('Scenari'!$A$16="","",'Scenari'!$E$16)</f>
        <v/>
      </c>
      <c r="S36" s="6">
        <f>IF('Scenari'!$A$16="","",'Scenari'!$G$16)</f>
        <v/>
      </c>
      <c r="T36" s="6">
        <f>IF('Scenari'!$A$16="","",'Scenari'!$H$16)</f>
        <v/>
      </c>
      <c r="U36" s="6">
        <f>IF('Scenari'!$A$16="","",'Scenari'!$P$16)</f>
        <v/>
      </c>
    </row>
    <row r="37">
      <c r="Q37" s="13">
        <f>IF('Scenari'!$A$17="","",'Scenari'!$A$17)</f>
        <v/>
      </c>
      <c r="R37" s="11">
        <f>IF('Scenari'!$A$17="","",'Scenari'!$E$17)</f>
        <v/>
      </c>
      <c r="S37" s="11">
        <f>IF('Scenari'!$A$17="","",'Scenari'!$G$17)</f>
        <v/>
      </c>
      <c r="T37" s="11">
        <f>IF('Scenari'!$A$17="","",'Scenari'!$H$17)</f>
        <v/>
      </c>
      <c r="U37" s="11">
        <f>IF('Scenari'!$A$17="","",'Scenari'!$P$17)</f>
        <v/>
      </c>
    </row>
    <row r="38">
      <c r="Q38" s="9">
        <f>IF('Scenari'!$A$18="","",'Scenari'!$A$18)</f>
        <v/>
      </c>
      <c r="R38" s="6">
        <f>IF('Scenari'!$A$18="","",'Scenari'!$E$18)</f>
        <v/>
      </c>
      <c r="S38" s="6">
        <f>IF('Scenari'!$A$18="","",'Scenari'!$G$18)</f>
        <v/>
      </c>
      <c r="T38" s="6">
        <f>IF('Scenari'!$A$18="","",'Scenari'!$H$18)</f>
        <v/>
      </c>
      <c r="U38" s="6">
        <f>IF('Scenari'!$A$18="","",'Scenari'!$P$18)</f>
        <v/>
      </c>
    </row>
    <row r="39">
      <c r="Q39" s="13">
        <f>IF('Scenari'!$A$19="","",'Scenari'!$A$19)</f>
        <v/>
      </c>
      <c r="R39" s="11">
        <f>IF('Scenari'!$A$19="","",'Scenari'!$E$19)</f>
        <v/>
      </c>
      <c r="S39" s="11">
        <f>IF('Scenari'!$A$19="","",'Scenari'!$G$19)</f>
        <v/>
      </c>
      <c r="T39" s="11">
        <f>IF('Scenari'!$A$19="","",'Scenari'!$H$19)</f>
        <v/>
      </c>
      <c r="U39" s="11">
        <f>IF('Scenari'!$A$19="","",'Scenari'!$P$19)</f>
        <v/>
      </c>
    </row>
    <row r="40">
      <c r="Q40" s="9">
        <f>IF('Scenari'!$A$20="","",'Scenari'!$A$20)</f>
        <v/>
      </c>
      <c r="R40" s="6">
        <f>IF('Scenari'!$A$20="","",'Scenari'!$E$20)</f>
        <v/>
      </c>
      <c r="S40" s="6">
        <f>IF('Scenari'!$A$20="","",'Scenari'!$G$20)</f>
        <v/>
      </c>
      <c r="T40" s="6">
        <f>IF('Scenari'!$A$20="","",'Scenari'!$H$20)</f>
        <v/>
      </c>
      <c r="U40" s="6">
        <f>IF('Scenari'!$A$20="","",'Scenari'!$P$20)</f>
        <v/>
      </c>
    </row>
    <row r="41">
      <c r="Q41" s="13">
        <f>IF('Scenari'!$A$21="","",'Scenari'!$A$21)</f>
        <v/>
      </c>
      <c r="R41" s="11">
        <f>IF('Scenari'!$A$21="","",'Scenari'!$E$21)</f>
        <v/>
      </c>
      <c r="S41" s="11">
        <f>IF('Scenari'!$A$21="","",'Scenari'!$G$21)</f>
        <v/>
      </c>
      <c r="T41" s="11">
        <f>IF('Scenari'!$A$21="","",'Scenari'!$H$21)</f>
        <v/>
      </c>
      <c r="U41" s="11">
        <f>IF('Scenari'!$A$21="","",'Scenari'!$P$21)</f>
        <v/>
      </c>
    </row>
    <row r="42">
      <c r="Q42" s="9">
        <f>IF('Scenari'!$A$22="","",'Scenari'!$A$22)</f>
        <v/>
      </c>
      <c r="R42" s="6">
        <f>IF('Scenari'!$A$22="","",'Scenari'!$E$22)</f>
        <v/>
      </c>
      <c r="S42" s="6">
        <f>IF('Scenari'!$A$22="","",'Scenari'!$G$22)</f>
        <v/>
      </c>
      <c r="T42" s="6">
        <f>IF('Scenari'!$A$22="","",'Scenari'!$H$22)</f>
        <v/>
      </c>
      <c r="U42" s="6">
        <f>IF('Scenari'!$A$22="","",'Scenari'!$P$22)</f>
        <v/>
      </c>
    </row>
    <row r="43">
      <c r="Q43" s="13">
        <f>IF('Scenari'!$A$23="","",'Scenari'!$A$23)</f>
        <v/>
      </c>
      <c r="R43" s="11">
        <f>IF('Scenari'!$A$23="","",'Scenari'!$E$23)</f>
        <v/>
      </c>
      <c r="S43" s="11">
        <f>IF('Scenari'!$A$23="","",'Scenari'!$G$23)</f>
        <v/>
      </c>
      <c r="T43" s="11">
        <f>IF('Scenari'!$A$23="","",'Scenari'!$H$23)</f>
        <v/>
      </c>
      <c r="U43" s="11">
        <f>IF('Scenari'!$A$23="","",'Scenari'!$P$23)</f>
        <v/>
      </c>
    </row>
    <row r="44">
      <c r="Q44" s="9">
        <f>IF('Scenari'!$A$24="","",'Scenari'!$A$24)</f>
        <v/>
      </c>
      <c r="R44" s="6">
        <f>IF('Scenari'!$A$24="","",'Scenari'!$E$24)</f>
        <v/>
      </c>
      <c r="S44" s="6">
        <f>IF('Scenari'!$A$24="","",'Scenari'!$G$24)</f>
        <v/>
      </c>
      <c r="T44" s="6">
        <f>IF('Scenari'!$A$24="","",'Scenari'!$H$24)</f>
        <v/>
      </c>
      <c r="U44" s="6">
        <f>IF('Scenari'!$A$24="","",'Scenari'!$P$24)</f>
        <v/>
      </c>
    </row>
    <row r="45">
      <c r="Q45" s="13">
        <f>IF('Scenari'!$A$25="","",'Scenari'!$A$25)</f>
        <v/>
      </c>
      <c r="R45" s="11">
        <f>IF('Scenari'!$A$25="","",'Scenari'!$E$25)</f>
        <v/>
      </c>
      <c r="S45" s="11">
        <f>IF('Scenari'!$A$25="","",'Scenari'!$G$25)</f>
        <v/>
      </c>
      <c r="T45" s="11">
        <f>IF('Scenari'!$A$25="","",'Scenari'!$H$25)</f>
        <v/>
      </c>
      <c r="U45" s="11">
        <f>IF('Scenari'!$A$25="","",'Scenari'!$P$25)</f>
        <v/>
      </c>
    </row>
    <row r="46">
      <c r="Q46" s="9">
        <f>IF('Scenari'!$A$26="","",'Scenari'!$A$26)</f>
        <v/>
      </c>
      <c r="R46" s="6">
        <f>IF('Scenari'!$A$26="","",'Scenari'!$E$26)</f>
        <v/>
      </c>
      <c r="S46" s="6">
        <f>IF('Scenari'!$A$26="","",'Scenari'!$G$26)</f>
        <v/>
      </c>
      <c r="T46" s="6">
        <f>IF('Scenari'!$A$26="","",'Scenari'!$H$26)</f>
        <v/>
      </c>
      <c r="U46" s="6">
        <f>IF('Scenari'!$A$26="","",'Scenari'!$P$26)</f>
        <v/>
      </c>
    </row>
    <row r="47">
      <c r="Q47" s="13">
        <f>IF('Scenari'!$A$27="","",'Scenari'!$A$27)</f>
        <v/>
      </c>
      <c r="R47" s="11">
        <f>IF('Scenari'!$A$27="","",'Scenari'!$E$27)</f>
        <v/>
      </c>
      <c r="S47" s="11">
        <f>IF('Scenari'!$A$27="","",'Scenari'!$G$27)</f>
        <v/>
      </c>
      <c r="T47" s="11">
        <f>IF('Scenari'!$A$27="","",'Scenari'!$H$27)</f>
        <v/>
      </c>
      <c r="U47" s="11">
        <f>IF('Scenari'!$A$27="","",'Scenari'!$P$27)</f>
        <v/>
      </c>
    </row>
    <row r="48">
      <c r="Q48" s="9">
        <f>IF('Scenari'!$A$28="","",'Scenari'!$A$28)</f>
        <v/>
      </c>
      <c r="R48" s="6">
        <f>IF('Scenari'!$A$28="","",'Scenari'!$E$28)</f>
        <v/>
      </c>
      <c r="S48" s="6">
        <f>IF('Scenari'!$A$28="","",'Scenari'!$G$28)</f>
        <v/>
      </c>
      <c r="T48" s="6">
        <f>IF('Scenari'!$A$28="","",'Scenari'!$H$28)</f>
        <v/>
      </c>
      <c r="U48" s="6">
        <f>IF('Scenari'!$A$28="","",'Scenari'!$P$28)</f>
        <v/>
      </c>
    </row>
    <row r="49">
      <c r="Q49" s="13">
        <f>IF('Scenari'!$A$29="","",'Scenari'!$A$29)</f>
        <v/>
      </c>
      <c r="R49" s="11">
        <f>IF('Scenari'!$A$29="","",'Scenari'!$E$29)</f>
        <v/>
      </c>
      <c r="S49" s="11">
        <f>IF('Scenari'!$A$29="","",'Scenari'!$G$29)</f>
        <v/>
      </c>
      <c r="T49" s="11">
        <f>IF('Scenari'!$A$29="","",'Scenari'!$H$29)</f>
        <v/>
      </c>
      <c r="U49" s="11">
        <f>IF('Scenari'!$A$29="","",'Scenari'!$P$29)</f>
        <v/>
      </c>
    </row>
    <row r="50">
      <c r="Q50" s="9">
        <f>IF('Scenari'!$A$30="","",'Scenari'!$A$30)</f>
        <v/>
      </c>
      <c r="R50" s="6">
        <f>IF('Scenari'!$A$30="","",'Scenari'!$E$30)</f>
        <v/>
      </c>
      <c r="S50" s="6">
        <f>IF('Scenari'!$A$30="","",'Scenari'!$G$30)</f>
        <v/>
      </c>
      <c r="T50" s="6">
        <f>IF('Scenari'!$A$30="","",'Scenari'!$H$30)</f>
        <v/>
      </c>
      <c r="U50" s="6">
        <f>IF('Scenari'!$A$30="","",'Scenari'!$P$30)</f>
        <v/>
      </c>
    </row>
    <row r="51">
      <c r="Q51" s="13">
        <f>IF('Scenari'!$A$31="","",'Scenari'!$A$31)</f>
        <v/>
      </c>
      <c r="R51" s="11">
        <f>IF('Scenari'!$A$31="","",'Scenari'!$E$31)</f>
        <v/>
      </c>
      <c r="S51" s="11">
        <f>IF('Scenari'!$A$31="","",'Scenari'!$G$31)</f>
        <v/>
      </c>
      <c r="T51" s="11">
        <f>IF('Scenari'!$A$31="","",'Scenari'!$H$31)</f>
        <v/>
      </c>
      <c r="U51" s="11">
        <f>IF('Scenari'!$A$31="","",'Scenari'!$P$31)</f>
        <v/>
      </c>
    </row>
    <row r="52">
      <c r="Q52" s="9">
        <f>IF('Scenari'!$A$32="","",'Scenari'!$A$32)</f>
        <v/>
      </c>
      <c r="R52" s="6">
        <f>IF('Scenari'!$A$32="","",'Scenari'!$E$32)</f>
        <v/>
      </c>
      <c r="S52" s="6">
        <f>IF('Scenari'!$A$32="","",'Scenari'!$G$32)</f>
        <v/>
      </c>
      <c r="T52" s="6">
        <f>IF('Scenari'!$A$32="","",'Scenari'!$H$32)</f>
        <v/>
      </c>
      <c r="U52" s="6">
        <f>IF('Scenari'!$A$32="","",'Scenari'!$P$32)</f>
        <v/>
      </c>
    </row>
    <row r="53">
      <c r="Q53" s="13">
        <f>IF('Scenari'!$A$33="","",'Scenari'!$A$33)</f>
        <v/>
      </c>
      <c r="R53" s="11">
        <f>IF('Scenari'!$A$33="","",'Scenari'!$E$33)</f>
        <v/>
      </c>
      <c r="S53" s="11">
        <f>IF('Scenari'!$A$33="","",'Scenari'!$G$33)</f>
        <v/>
      </c>
      <c r="T53" s="11">
        <f>IF('Scenari'!$A$33="","",'Scenari'!$H$33)</f>
        <v/>
      </c>
      <c r="U53" s="11">
        <f>IF('Scenari'!$A$33="","",'Scenari'!$P$33)</f>
        <v/>
      </c>
    </row>
    <row r="54">
      <c r="Q54" s="9">
        <f>IF('Scenari'!$A$34="","",'Scenari'!$A$34)</f>
        <v/>
      </c>
      <c r="R54" s="6">
        <f>IF('Scenari'!$A$34="","",'Scenari'!$E$34)</f>
        <v/>
      </c>
      <c r="S54" s="6">
        <f>IF('Scenari'!$A$34="","",'Scenari'!$G$34)</f>
        <v/>
      </c>
      <c r="T54" s="6">
        <f>IF('Scenari'!$A$34="","",'Scenari'!$H$34)</f>
        <v/>
      </c>
      <c r="U54" s="6">
        <f>IF('Scenari'!$A$34="","",'Scenari'!$P$34)</f>
        <v/>
      </c>
    </row>
    <row r="55">
      <c r="Q55" s="13">
        <f>IF('Scenari'!$A$35="","",'Scenari'!$A$35)</f>
        <v/>
      </c>
      <c r="R55" s="11">
        <f>IF('Scenari'!$A$35="","",'Scenari'!$E$35)</f>
        <v/>
      </c>
      <c r="S55" s="11">
        <f>IF('Scenari'!$A$35="","",'Scenari'!$G$35)</f>
        <v/>
      </c>
      <c r="T55" s="11">
        <f>IF('Scenari'!$A$35="","",'Scenari'!$H$35)</f>
        <v/>
      </c>
      <c r="U55" s="11">
        <f>IF('Scenari'!$A$35="","",'Scenari'!$P$35)</f>
        <v/>
      </c>
    </row>
    <row r="56">
      <c r="Q56" s="9">
        <f>IF('Scenari'!$A$36="","",'Scenari'!$A$36)</f>
        <v/>
      </c>
      <c r="R56" s="6">
        <f>IF('Scenari'!$A$36="","",'Scenari'!$E$36)</f>
        <v/>
      </c>
      <c r="S56" s="6">
        <f>IF('Scenari'!$A$36="","",'Scenari'!$G$36)</f>
        <v/>
      </c>
      <c r="T56" s="6">
        <f>IF('Scenari'!$A$36="","",'Scenari'!$H$36)</f>
        <v/>
      </c>
      <c r="U56" s="6">
        <f>IF('Scenari'!$A$36="","",'Scenari'!$P$36)</f>
        <v/>
      </c>
    </row>
    <row r="57">
      <c r="Q57" s="13">
        <f>IF('Scenari'!$A$37="","",'Scenari'!$A$37)</f>
        <v/>
      </c>
      <c r="R57" s="11">
        <f>IF('Scenari'!$A$37="","",'Scenari'!$E$37)</f>
        <v/>
      </c>
      <c r="S57" s="11">
        <f>IF('Scenari'!$A$37="","",'Scenari'!$G$37)</f>
        <v/>
      </c>
      <c r="T57" s="11">
        <f>IF('Scenari'!$A$37="","",'Scenari'!$H$37)</f>
        <v/>
      </c>
      <c r="U57" s="11">
        <f>IF('Scenari'!$A$37="","",'Scenari'!$P$37)</f>
        <v/>
      </c>
    </row>
    <row r="58">
      <c r="Q58" s="9">
        <f>IF('Scenari'!$A$38="","",'Scenari'!$A$38)</f>
        <v/>
      </c>
      <c r="R58" s="6">
        <f>IF('Scenari'!$A$38="","",'Scenari'!$E$38)</f>
        <v/>
      </c>
      <c r="S58" s="6">
        <f>IF('Scenari'!$A$38="","",'Scenari'!$G$38)</f>
        <v/>
      </c>
      <c r="T58" s="6">
        <f>IF('Scenari'!$A$38="","",'Scenari'!$H$38)</f>
        <v/>
      </c>
      <c r="U58" s="6">
        <f>IF('Scenari'!$A$38="","",'Scenari'!$P$38)</f>
        <v/>
      </c>
    </row>
    <row r="59">
      <c r="Q59" s="13">
        <f>IF('Scenari'!$A$39="","",'Scenari'!$A$39)</f>
        <v/>
      </c>
      <c r="R59" s="11">
        <f>IF('Scenari'!$A$39="","",'Scenari'!$E$39)</f>
        <v/>
      </c>
      <c r="S59" s="11">
        <f>IF('Scenari'!$A$39="","",'Scenari'!$G$39)</f>
        <v/>
      </c>
      <c r="T59" s="11">
        <f>IF('Scenari'!$A$39="","",'Scenari'!$H$39)</f>
        <v/>
      </c>
      <c r="U59" s="11">
        <f>IF('Scenari'!$A$39="","",'Scenari'!$P$39)</f>
        <v/>
      </c>
    </row>
    <row r="60">
      <c r="Q60" s="9">
        <f>IF('Scenari'!$A$40="","",'Scenari'!$A$40)</f>
        <v/>
      </c>
      <c r="R60" s="6">
        <f>IF('Scenari'!$A$40="","",'Scenari'!$E$40)</f>
        <v/>
      </c>
      <c r="S60" s="6">
        <f>IF('Scenari'!$A$40="","",'Scenari'!$G$40)</f>
        <v/>
      </c>
      <c r="T60" s="6">
        <f>IF('Scenari'!$A$40="","",'Scenari'!$H$40)</f>
        <v/>
      </c>
      <c r="U60" s="6">
        <f>IF('Scenari'!$A$40="","",'Scenari'!$P$40)</f>
        <v/>
      </c>
    </row>
    <row r="61">
      <c r="Q61" s="13">
        <f>IF('Scenari'!$A$41="","",'Scenari'!$A$41)</f>
        <v/>
      </c>
      <c r="R61" s="11">
        <f>IF('Scenari'!$A$41="","",'Scenari'!$E$41)</f>
        <v/>
      </c>
      <c r="S61" s="11">
        <f>IF('Scenari'!$A$41="","",'Scenari'!$G$41)</f>
        <v/>
      </c>
      <c r="T61" s="11">
        <f>IF('Scenari'!$A$41="","",'Scenari'!$H$41)</f>
        <v/>
      </c>
      <c r="U61" s="11">
        <f>IF('Scenari'!$A$41="","",'Scenari'!$P$41)</f>
        <v/>
      </c>
    </row>
    <row r="62">
      <c r="Q62" s="9">
        <f>IF('Scenari'!$A$42="","",'Scenari'!$A$42)</f>
        <v/>
      </c>
      <c r="R62" s="6">
        <f>IF('Scenari'!$A$42="","",'Scenari'!$E$42)</f>
        <v/>
      </c>
      <c r="S62" s="6">
        <f>IF('Scenari'!$A$42="","",'Scenari'!$G$42)</f>
        <v/>
      </c>
      <c r="T62" s="6">
        <f>IF('Scenari'!$A$42="","",'Scenari'!$H$42)</f>
        <v/>
      </c>
      <c r="U62" s="6">
        <f>IF('Scenari'!$A$42="","",'Scenari'!$P$42)</f>
        <v/>
      </c>
    </row>
    <row r="63">
      <c r="Q63" s="13">
        <f>IF('Scenari'!$A$43="","",'Scenari'!$A$43)</f>
        <v/>
      </c>
      <c r="R63" s="11">
        <f>IF('Scenari'!$A$43="","",'Scenari'!$E$43)</f>
        <v/>
      </c>
      <c r="S63" s="11">
        <f>IF('Scenari'!$A$43="","",'Scenari'!$G$43)</f>
        <v/>
      </c>
      <c r="T63" s="11">
        <f>IF('Scenari'!$A$43="","",'Scenari'!$H$43)</f>
        <v/>
      </c>
      <c r="U63" s="11">
        <f>IF('Scenari'!$A$43="","",'Scenari'!$P$43)</f>
        <v/>
      </c>
    </row>
    <row r="64">
      <c r="Q64" s="9">
        <f>IF('Scenari'!$A$44="","",'Scenari'!$A$44)</f>
        <v/>
      </c>
      <c r="R64" s="6">
        <f>IF('Scenari'!$A$44="","",'Scenari'!$E$44)</f>
        <v/>
      </c>
      <c r="S64" s="6">
        <f>IF('Scenari'!$A$44="","",'Scenari'!$G$44)</f>
        <v/>
      </c>
      <c r="T64" s="6">
        <f>IF('Scenari'!$A$44="","",'Scenari'!$H$44)</f>
        <v/>
      </c>
      <c r="U64" s="6">
        <f>IF('Scenari'!$A$44="","",'Scenari'!$P$44)</f>
        <v/>
      </c>
    </row>
    <row r="65">
      <c r="Q65" s="13">
        <f>IF('Scenari'!$A$45="","",'Scenari'!$A$45)</f>
        <v/>
      </c>
      <c r="R65" s="11">
        <f>IF('Scenari'!$A$45="","",'Scenari'!$E$45)</f>
        <v/>
      </c>
      <c r="S65" s="11">
        <f>IF('Scenari'!$A$45="","",'Scenari'!$G$45)</f>
        <v/>
      </c>
      <c r="T65" s="11">
        <f>IF('Scenari'!$A$45="","",'Scenari'!$H$45)</f>
        <v/>
      </c>
      <c r="U65" s="11">
        <f>IF('Scenari'!$A$45="","",'Scenari'!$P$45)</f>
        <v/>
      </c>
    </row>
    <row r="66">
      <c r="Q66" s="9">
        <f>IF('Scenari'!$A$46="","",'Scenari'!$A$46)</f>
        <v/>
      </c>
      <c r="R66" s="6">
        <f>IF('Scenari'!$A$46="","",'Scenari'!$E$46)</f>
        <v/>
      </c>
      <c r="S66" s="6">
        <f>IF('Scenari'!$A$46="","",'Scenari'!$G$46)</f>
        <v/>
      </c>
      <c r="T66" s="6">
        <f>IF('Scenari'!$A$46="","",'Scenari'!$H$46)</f>
        <v/>
      </c>
      <c r="U66" s="6">
        <f>IF('Scenari'!$A$46="","",'Scenari'!$P$46)</f>
        <v/>
      </c>
    </row>
    <row r="67">
      <c r="Q67" s="13">
        <f>IF('Scenari'!$A$47="","",'Scenari'!$A$47)</f>
        <v/>
      </c>
      <c r="R67" s="11">
        <f>IF('Scenari'!$A$47="","",'Scenari'!$E$47)</f>
        <v/>
      </c>
      <c r="S67" s="11">
        <f>IF('Scenari'!$A$47="","",'Scenari'!$G$47)</f>
        <v/>
      </c>
      <c r="T67" s="11">
        <f>IF('Scenari'!$A$47="","",'Scenari'!$H$47)</f>
        <v/>
      </c>
      <c r="U67" s="11">
        <f>IF('Scenari'!$A$47="","",'Scenari'!$P$47)</f>
        <v/>
      </c>
    </row>
    <row r="68">
      <c r="Q68" s="9">
        <f>IF('Scenari'!$A$48="","",'Scenari'!$A$48)</f>
        <v/>
      </c>
      <c r="R68" s="6">
        <f>IF('Scenari'!$A$48="","",'Scenari'!$E$48)</f>
        <v/>
      </c>
      <c r="S68" s="6">
        <f>IF('Scenari'!$A$48="","",'Scenari'!$G$48)</f>
        <v/>
      </c>
      <c r="T68" s="6">
        <f>IF('Scenari'!$A$48="","",'Scenari'!$H$48)</f>
        <v/>
      </c>
      <c r="U68" s="6">
        <f>IF('Scenari'!$A$48="","",'Scenari'!$P$48)</f>
        <v/>
      </c>
    </row>
    <row r="69">
      <c r="Q69" s="13">
        <f>IF('Scenari'!$A$49="","",'Scenari'!$A$49)</f>
        <v/>
      </c>
      <c r="R69" s="11">
        <f>IF('Scenari'!$A$49="","",'Scenari'!$E$49)</f>
        <v/>
      </c>
      <c r="S69" s="11">
        <f>IF('Scenari'!$A$49="","",'Scenari'!$G$49)</f>
        <v/>
      </c>
      <c r="T69" s="11">
        <f>IF('Scenari'!$A$49="","",'Scenari'!$H$49)</f>
        <v/>
      </c>
      <c r="U69" s="11">
        <f>IF('Scenari'!$A$49="","",'Scenari'!$P$49)</f>
        <v/>
      </c>
    </row>
    <row r="70">
      <c r="Q70" s="9">
        <f>IF('Scenari'!$A$50="","",'Scenari'!$A$50)</f>
        <v/>
      </c>
      <c r="R70" s="6">
        <f>IF('Scenari'!$A$50="","",'Scenari'!$E$50)</f>
        <v/>
      </c>
      <c r="S70" s="6">
        <f>IF('Scenari'!$A$50="","",'Scenari'!$G$50)</f>
        <v/>
      </c>
      <c r="T70" s="6">
        <f>IF('Scenari'!$A$50="","",'Scenari'!$H$50)</f>
        <v/>
      </c>
      <c r="U70" s="6">
        <f>IF('Scenari'!$A$50="","",'Scenari'!$P$50)</f>
        <v/>
      </c>
    </row>
    <row r="71">
      <c r="Q71" s="13">
        <f>IF('Scenari'!$A$51="","",'Scenari'!$A$51)</f>
        <v/>
      </c>
      <c r="R71" s="11">
        <f>IF('Scenari'!$A$51="","",'Scenari'!$E$51)</f>
        <v/>
      </c>
      <c r="S71" s="11">
        <f>IF('Scenari'!$A$51="","",'Scenari'!$G$51)</f>
        <v/>
      </c>
      <c r="T71" s="11">
        <f>IF('Scenari'!$A$51="","",'Scenari'!$H$51)</f>
        <v/>
      </c>
      <c r="U71" s="11">
        <f>IF('Scenari'!$A$51="","",'Scenari'!$P$51)</f>
        <v/>
      </c>
    </row>
    <row r="72">
      <c r="Q72" s="9">
        <f>IF('Scenari'!$A$52="","",'Scenari'!$A$52)</f>
        <v/>
      </c>
      <c r="R72" s="6">
        <f>IF('Scenari'!$A$52="","",'Scenari'!$E$52)</f>
        <v/>
      </c>
      <c r="S72" s="6">
        <f>IF('Scenari'!$A$52="","",'Scenari'!$G$52)</f>
        <v/>
      </c>
      <c r="T72" s="6">
        <f>IF('Scenari'!$A$52="","",'Scenari'!$H$52)</f>
        <v/>
      </c>
      <c r="U72" s="6">
        <f>IF('Scenari'!$A$52="","",'Scenari'!$P$52)</f>
        <v/>
      </c>
    </row>
    <row r="73">
      <c r="Q73" s="13">
        <f>IF('Scenari'!$A$53="","",'Scenari'!$A$53)</f>
        <v/>
      </c>
      <c r="R73" s="11">
        <f>IF('Scenari'!$A$53="","",'Scenari'!$E$53)</f>
        <v/>
      </c>
      <c r="S73" s="11">
        <f>IF('Scenari'!$A$53="","",'Scenari'!$G$53)</f>
        <v/>
      </c>
      <c r="T73" s="11">
        <f>IF('Scenari'!$A$53="","",'Scenari'!$H$53)</f>
        <v/>
      </c>
      <c r="U73" s="11">
        <f>IF('Scenari'!$A$53="","",'Scenari'!$P$53)</f>
        <v/>
      </c>
    </row>
    <row r="74">
      <c r="Q74" s="9">
        <f>IF('Scenari'!$A$54="","",'Scenari'!$A$54)</f>
        <v/>
      </c>
      <c r="R74" s="6">
        <f>IF('Scenari'!$A$54="","",'Scenari'!$E$54)</f>
        <v/>
      </c>
      <c r="S74" s="6">
        <f>IF('Scenari'!$A$54="","",'Scenari'!$G$54)</f>
        <v/>
      </c>
      <c r="T74" s="6">
        <f>IF('Scenari'!$A$54="","",'Scenari'!$H$54)</f>
        <v/>
      </c>
      <c r="U74" s="6">
        <f>IF('Scenari'!$A$54="","",'Scenari'!$P$54)</f>
        <v/>
      </c>
    </row>
    <row r="75">
      <c r="Q75" s="13">
        <f>IF('Scenari'!$A$55="","",'Scenari'!$A$55)</f>
        <v/>
      </c>
      <c r="R75" s="11">
        <f>IF('Scenari'!$A$55="","",'Scenari'!$E$55)</f>
        <v/>
      </c>
      <c r="S75" s="11">
        <f>IF('Scenari'!$A$55="","",'Scenari'!$G$55)</f>
        <v/>
      </c>
      <c r="T75" s="11">
        <f>IF('Scenari'!$A$55="","",'Scenari'!$H$55)</f>
        <v/>
      </c>
      <c r="U75" s="11">
        <f>IF('Scenari'!$A$55="","",'Scenari'!$P$55)</f>
        <v/>
      </c>
    </row>
    <row r="76">
      <c r="Q76" s="9">
        <f>IF('Scenari'!$A$56="","",'Scenari'!$A$56)</f>
        <v/>
      </c>
      <c r="R76" s="6">
        <f>IF('Scenari'!$A$56="","",'Scenari'!$E$56)</f>
        <v/>
      </c>
      <c r="S76" s="6">
        <f>IF('Scenari'!$A$56="","",'Scenari'!$G$56)</f>
        <v/>
      </c>
      <c r="T76" s="6">
        <f>IF('Scenari'!$A$56="","",'Scenari'!$H$56)</f>
        <v/>
      </c>
      <c r="U76" s="6">
        <f>IF('Scenari'!$A$56="","",'Scenari'!$P$56)</f>
        <v/>
      </c>
    </row>
    <row r="77">
      <c r="Q77" s="13">
        <f>IF('Scenari'!$A$57="","",'Scenari'!$A$57)</f>
        <v/>
      </c>
      <c r="R77" s="11">
        <f>IF('Scenari'!$A$57="","",'Scenari'!$E$57)</f>
        <v/>
      </c>
      <c r="S77" s="11">
        <f>IF('Scenari'!$A$57="","",'Scenari'!$G$57)</f>
        <v/>
      </c>
      <c r="T77" s="11">
        <f>IF('Scenari'!$A$57="","",'Scenari'!$H$57)</f>
        <v/>
      </c>
      <c r="U77" s="11">
        <f>IF('Scenari'!$A$57="","",'Scenari'!$P$57)</f>
        <v/>
      </c>
    </row>
    <row r="78">
      <c r="Q78" s="9">
        <f>IF('Scenari'!$A$58="","",'Scenari'!$A$58)</f>
        <v/>
      </c>
      <c r="R78" s="6">
        <f>IF('Scenari'!$A$58="","",'Scenari'!$E$58)</f>
        <v/>
      </c>
      <c r="S78" s="6">
        <f>IF('Scenari'!$A$58="","",'Scenari'!$G$58)</f>
        <v/>
      </c>
      <c r="T78" s="6">
        <f>IF('Scenari'!$A$58="","",'Scenari'!$H$58)</f>
        <v/>
      </c>
      <c r="U78" s="6">
        <f>IF('Scenari'!$A$58="","",'Scenari'!$P$58)</f>
        <v/>
      </c>
    </row>
    <row r="79">
      <c r="Q79" s="13">
        <f>IF('Scenari'!$A$59="","",'Scenari'!$A$59)</f>
        <v/>
      </c>
      <c r="R79" s="11">
        <f>IF('Scenari'!$A$59="","",'Scenari'!$E$59)</f>
        <v/>
      </c>
      <c r="S79" s="11">
        <f>IF('Scenari'!$A$59="","",'Scenari'!$G$59)</f>
        <v/>
      </c>
      <c r="T79" s="11">
        <f>IF('Scenari'!$A$59="","",'Scenari'!$H$59)</f>
        <v/>
      </c>
      <c r="U79" s="11">
        <f>IF('Scenari'!$A$59="","",'Scenari'!$P$59)</f>
        <v/>
      </c>
    </row>
    <row r="80">
      <c r="Q80" s="9">
        <f>IF('Scenari'!$A$60="","",'Scenari'!$A$60)</f>
        <v/>
      </c>
      <c r="R80" s="6">
        <f>IF('Scenari'!$A$60="","",'Scenari'!$E$60)</f>
        <v/>
      </c>
      <c r="S80" s="6">
        <f>IF('Scenari'!$A$60="","",'Scenari'!$G$60)</f>
        <v/>
      </c>
      <c r="T80" s="6">
        <f>IF('Scenari'!$A$60="","",'Scenari'!$H$60)</f>
        <v/>
      </c>
      <c r="U80" s="6">
        <f>IF('Scenari'!$A$60="","",'Scenari'!$P$60)</f>
        <v/>
      </c>
    </row>
    <row r="81">
      <c r="Q81" s="13">
        <f>IF('Scenari'!$A$61="","",'Scenari'!$A$61)</f>
        <v/>
      </c>
      <c r="R81" s="11">
        <f>IF('Scenari'!$A$61="","",'Scenari'!$E$61)</f>
        <v/>
      </c>
      <c r="S81" s="11">
        <f>IF('Scenari'!$A$61="","",'Scenari'!$G$61)</f>
        <v/>
      </c>
      <c r="T81" s="11">
        <f>IF('Scenari'!$A$61="","",'Scenari'!$H$61)</f>
        <v/>
      </c>
      <c r="U81" s="11">
        <f>IF('Scenari'!$A$61="","",'Scenari'!$P$61)</f>
        <v/>
      </c>
    </row>
    <row r="82">
      <c r="Q82" s="9">
        <f>IF('Scenari'!$A$62="","",'Scenari'!$A$62)</f>
        <v/>
      </c>
      <c r="R82" s="6">
        <f>IF('Scenari'!$A$62="","",'Scenari'!$E$62)</f>
        <v/>
      </c>
      <c r="S82" s="6">
        <f>IF('Scenari'!$A$62="","",'Scenari'!$G$62)</f>
        <v/>
      </c>
      <c r="T82" s="6">
        <f>IF('Scenari'!$A$62="","",'Scenari'!$H$62)</f>
        <v/>
      </c>
      <c r="U82" s="6">
        <f>IF('Scenari'!$A$62="","",'Scenari'!$P$62)</f>
        <v/>
      </c>
    </row>
    <row r="83">
      <c r="Q83" s="13">
        <f>IF('Scenari'!$A$63="","",'Scenari'!$A$63)</f>
        <v/>
      </c>
      <c r="R83" s="11">
        <f>IF('Scenari'!$A$63="","",'Scenari'!$E$63)</f>
        <v/>
      </c>
      <c r="S83" s="11">
        <f>IF('Scenari'!$A$63="","",'Scenari'!$G$63)</f>
        <v/>
      </c>
      <c r="T83" s="11">
        <f>IF('Scenari'!$A$63="","",'Scenari'!$H$63)</f>
        <v/>
      </c>
      <c r="U83" s="11">
        <f>IF('Scenari'!$A$63="","",'Scenari'!$P$63)</f>
        <v/>
      </c>
    </row>
    <row r="84">
      <c r="Q84" s="9">
        <f>IF('Scenari'!$A$64="","",'Scenari'!$A$64)</f>
        <v/>
      </c>
      <c r="R84" s="6">
        <f>IF('Scenari'!$A$64="","",'Scenari'!$E$64)</f>
        <v/>
      </c>
      <c r="S84" s="6">
        <f>IF('Scenari'!$A$64="","",'Scenari'!$G$64)</f>
        <v/>
      </c>
      <c r="T84" s="6">
        <f>IF('Scenari'!$A$64="","",'Scenari'!$H$64)</f>
        <v/>
      </c>
      <c r="U84" s="6">
        <f>IF('Scenari'!$A$64="","",'Scenari'!$P$64)</f>
        <v/>
      </c>
    </row>
    <row r="85">
      <c r="Q85" s="13">
        <f>IF('Scenari'!$A$65="","",'Scenari'!$A$65)</f>
        <v/>
      </c>
      <c r="R85" s="11">
        <f>IF('Scenari'!$A$65="","",'Scenari'!$E$65)</f>
        <v/>
      </c>
      <c r="S85" s="11">
        <f>IF('Scenari'!$A$65="","",'Scenari'!$G$65)</f>
        <v/>
      </c>
      <c r="T85" s="11">
        <f>IF('Scenari'!$A$65="","",'Scenari'!$H$65)</f>
        <v/>
      </c>
      <c r="U85" s="11">
        <f>IF('Scenari'!$A$65="","",'Scenari'!$P$65)</f>
        <v/>
      </c>
    </row>
    <row r="86">
      <c r="Q86" s="9">
        <f>IF('Scenari'!$A$66="","",'Scenari'!$A$66)</f>
        <v/>
      </c>
      <c r="R86" s="6">
        <f>IF('Scenari'!$A$66="","",'Scenari'!$E$66)</f>
        <v/>
      </c>
      <c r="S86" s="6">
        <f>IF('Scenari'!$A$66="","",'Scenari'!$G$66)</f>
        <v/>
      </c>
      <c r="T86" s="6">
        <f>IF('Scenari'!$A$66="","",'Scenari'!$H$66)</f>
        <v/>
      </c>
      <c r="U86" s="6">
        <f>IF('Scenari'!$A$66="","",'Scenari'!$P$66)</f>
        <v/>
      </c>
    </row>
    <row r="87">
      <c r="Q87" s="13">
        <f>IF('Scenari'!$A$67="","",'Scenari'!$A$67)</f>
        <v/>
      </c>
      <c r="R87" s="11">
        <f>IF('Scenari'!$A$67="","",'Scenari'!$E$67)</f>
        <v/>
      </c>
      <c r="S87" s="11">
        <f>IF('Scenari'!$A$67="","",'Scenari'!$G$67)</f>
        <v/>
      </c>
      <c r="T87" s="11">
        <f>IF('Scenari'!$A$67="","",'Scenari'!$H$67)</f>
        <v/>
      </c>
      <c r="U87" s="11">
        <f>IF('Scenari'!$A$67="","",'Scenari'!$P$67)</f>
        <v/>
      </c>
    </row>
    <row r="88">
      <c r="Q88" s="9">
        <f>IF('Scenari'!$A$68="","",'Scenari'!$A$68)</f>
        <v/>
      </c>
      <c r="R88" s="6">
        <f>IF('Scenari'!$A$68="","",'Scenari'!$E$68)</f>
        <v/>
      </c>
      <c r="S88" s="6">
        <f>IF('Scenari'!$A$68="","",'Scenari'!$G$68)</f>
        <v/>
      </c>
      <c r="T88" s="6">
        <f>IF('Scenari'!$A$68="","",'Scenari'!$H$68)</f>
        <v/>
      </c>
      <c r="U88" s="6">
        <f>IF('Scenari'!$A$68="","",'Scenari'!$P$68)</f>
        <v/>
      </c>
    </row>
    <row r="89">
      <c r="Q89" s="13">
        <f>IF('Scenari'!$A$69="","",'Scenari'!$A$69)</f>
        <v/>
      </c>
      <c r="R89" s="11">
        <f>IF('Scenari'!$A$69="","",'Scenari'!$E$69)</f>
        <v/>
      </c>
      <c r="S89" s="11">
        <f>IF('Scenari'!$A$69="","",'Scenari'!$G$69)</f>
        <v/>
      </c>
      <c r="T89" s="11">
        <f>IF('Scenari'!$A$69="","",'Scenari'!$H$69)</f>
        <v/>
      </c>
      <c r="U89" s="11">
        <f>IF('Scenari'!$A$69="","",'Scenari'!$P$69)</f>
        <v/>
      </c>
    </row>
    <row r="90">
      <c r="Q90" s="9">
        <f>IF('Scenari'!$A$70="","",'Scenari'!$A$70)</f>
        <v/>
      </c>
      <c r="R90" s="6">
        <f>IF('Scenari'!$A$70="","",'Scenari'!$E$70)</f>
        <v/>
      </c>
      <c r="S90" s="6">
        <f>IF('Scenari'!$A$70="","",'Scenari'!$G$70)</f>
        <v/>
      </c>
      <c r="T90" s="6">
        <f>IF('Scenari'!$A$70="","",'Scenari'!$H$70)</f>
        <v/>
      </c>
      <c r="U90" s="6">
        <f>IF('Scenari'!$A$70="","",'Scenari'!$P$70)</f>
        <v/>
      </c>
    </row>
    <row r="91">
      <c r="Q91" s="13">
        <f>IF('Scenari'!$A$71="","",'Scenari'!$A$71)</f>
        <v/>
      </c>
      <c r="R91" s="11">
        <f>IF('Scenari'!$A$71="","",'Scenari'!$E$71)</f>
        <v/>
      </c>
      <c r="S91" s="11">
        <f>IF('Scenari'!$A$71="","",'Scenari'!$G$71)</f>
        <v/>
      </c>
      <c r="T91" s="11">
        <f>IF('Scenari'!$A$71="","",'Scenari'!$H$71)</f>
        <v/>
      </c>
      <c r="U91" s="11">
        <f>IF('Scenari'!$A$71="","",'Scenari'!$P$71)</f>
        <v/>
      </c>
    </row>
    <row r="92">
      <c r="Q92" s="9">
        <f>IF('Scenari'!$A$72="","",'Scenari'!$A$72)</f>
        <v/>
      </c>
      <c r="R92" s="6">
        <f>IF('Scenari'!$A$72="","",'Scenari'!$E$72)</f>
        <v/>
      </c>
      <c r="S92" s="6">
        <f>IF('Scenari'!$A$72="","",'Scenari'!$G$72)</f>
        <v/>
      </c>
      <c r="T92" s="6">
        <f>IF('Scenari'!$A$72="","",'Scenari'!$H$72)</f>
        <v/>
      </c>
      <c r="U92" s="6">
        <f>IF('Scenari'!$A$72="","",'Scenari'!$P$72)</f>
        <v/>
      </c>
    </row>
    <row r="93">
      <c r="Q93" s="13">
        <f>IF('Scenari'!$A$73="","",'Scenari'!$A$73)</f>
        <v/>
      </c>
      <c r="R93" s="11">
        <f>IF('Scenari'!$A$73="","",'Scenari'!$E$73)</f>
        <v/>
      </c>
      <c r="S93" s="11">
        <f>IF('Scenari'!$A$73="","",'Scenari'!$G$73)</f>
        <v/>
      </c>
      <c r="T93" s="11">
        <f>IF('Scenari'!$A$73="","",'Scenari'!$H$73)</f>
        <v/>
      </c>
      <c r="U93" s="11">
        <f>IF('Scenari'!$A$73="","",'Scenari'!$P$73)</f>
        <v/>
      </c>
    </row>
    <row r="94">
      <c r="Q94" s="9">
        <f>IF('Scenari'!$A$74="","",'Scenari'!$A$74)</f>
        <v/>
      </c>
      <c r="R94" s="6">
        <f>IF('Scenari'!$A$74="","",'Scenari'!$E$74)</f>
        <v/>
      </c>
      <c r="S94" s="6">
        <f>IF('Scenari'!$A$74="","",'Scenari'!$G$74)</f>
        <v/>
      </c>
      <c r="T94" s="6">
        <f>IF('Scenari'!$A$74="","",'Scenari'!$H$74)</f>
        <v/>
      </c>
      <c r="U94" s="6">
        <f>IF('Scenari'!$A$74="","",'Scenari'!$P$74)</f>
        <v/>
      </c>
    </row>
    <row r="95">
      <c r="Q95" s="13">
        <f>IF('Scenari'!$A$75="","",'Scenari'!$A$75)</f>
        <v/>
      </c>
      <c r="R95" s="11">
        <f>IF('Scenari'!$A$75="","",'Scenari'!$E$75)</f>
        <v/>
      </c>
      <c r="S95" s="11">
        <f>IF('Scenari'!$A$75="","",'Scenari'!$G$75)</f>
        <v/>
      </c>
      <c r="T95" s="11">
        <f>IF('Scenari'!$A$75="","",'Scenari'!$H$75)</f>
        <v/>
      </c>
      <c r="U95" s="11">
        <f>IF('Scenari'!$A$75="","",'Scenari'!$P$75)</f>
        <v/>
      </c>
    </row>
    <row r="96">
      <c r="Q96" s="9">
        <f>IF('Scenari'!$A$76="","",'Scenari'!$A$76)</f>
        <v/>
      </c>
      <c r="R96" s="6">
        <f>IF('Scenari'!$A$76="","",'Scenari'!$E$76)</f>
        <v/>
      </c>
      <c r="S96" s="6">
        <f>IF('Scenari'!$A$76="","",'Scenari'!$G$76)</f>
        <v/>
      </c>
      <c r="T96" s="6">
        <f>IF('Scenari'!$A$76="","",'Scenari'!$H$76)</f>
        <v/>
      </c>
      <c r="U96" s="6">
        <f>IF('Scenari'!$A$76="","",'Scenari'!$P$76)</f>
        <v/>
      </c>
    </row>
    <row r="97">
      <c r="Q97" s="13">
        <f>IF('Scenari'!$A$77="","",'Scenari'!$A$77)</f>
        <v/>
      </c>
      <c r="R97" s="11">
        <f>IF('Scenari'!$A$77="","",'Scenari'!$E$77)</f>
        <v/>
      </c>
      <c r="S97" s="11">
        <f>IF('Scenari'!$A$77="","",'Scenari'!$G$77)</f>
        <v/>
      </c>
      <c r="T97" s="11">
        <f>IF('Scenari'!$A$77="","",'Scenari'!$H$77)</f>
        <v/>
      </c>
      <c r="U97" s="11">
        <f>IF('Scenari'!$A$77="","",'Scenari'!$P$77)</f>
        <v/>
      </c>
    </row>
    <row r="98">
      <c r="Q98" s="9">
        <f>IF('Scenari'!$A$78="","",'Scenari'!$A$78)</f>
        <v/>
      </c>
      <c r="R98" s="6">
        <f>IF('Scenari'!$A$78="","",'Scenari'!$E$78)</f>
        <v/>
      </c>
      <c r="S98" s="6">
        <f>IF('Scenari'!$A$78="","",'Scenari'!$G$78)</f>
        <v/>
      </c>
      <c r="T98" s="6">
        <f>IF('Scenari'!$A$78="","",'Scenari'!$H$78)</f>
        <v/>
      </c>
      <c r="U98" s="6">
        <f>IF('Scenari'!$A$78="","",'Scenari'!$P$78)</f>
        <v/>
      </c>
    </row>
    <row r="99">
      <c r="Q99" s="13">
        <f>IF('Scenari'!$A$79="","",'Scenari'!$A$79)</f>
        <v/>
      </c>
      <c r="R99" s="11">
        <f>IF('Scenari'!$A$79="","",'Scenari'!$E$79)</f>
        <v/>
      </c>
      <c r="S99" s="11">
        <f>IF('Scenari'!$A$79="","",'Scenari'!$G$79)</f>
        <v/>
      </c>
      <c r="T99" s="11">
        <f>IF('Scenari'!$A$79="","",'Scenari'!$H$79)</f>
        <v/>
      </c>
      <c r="U99" s="11">
        <f>IF('Scenari'!$A$79="","",'Scenari'!$P$79)</f>
        <v/>
      </c>
    </row>
    <row r="100">
      <c r="Q100" s="9">
        <f>IF('Scenari'!$A$80="","",'Scenari'!$A$80)</f>
        <v/>
      </c>
      <c r="R100" s="6">
        <f>IF('Scenari'!$A$80="","",'Scenari'!$E$80)</f>
        <v/>
      </c>
      <c r="S100" s="6">
        <f>IF('Scenari'!$A$80="","",'Scenari'!$G$80)</f>
        <v/>
      </c>
      <c r="T100" s="6">
        <f>IF('Scenari'!$A$80="","",'Scenari'!$H$80)</f>
        <v/>
      </c>
      <c r="U100" s="6">
        <f>IF('Scenari'!$A$80="","",'Scenari'!$P$80)</f>
        <v/>
      </c>
    </row>
    <row r="101">
      <c r="Q101" s="13">
        <f>IF('Scenari'!$A$81="","",'Scenari'!$A$81)</f>
        <v/>
      </c>
      <c r="R101" s="11">
        <f>IF('Scenari'!$A$81="","",'Scenari'!$E$81)</f>
        <v/>
      </c>
      <c r="S101" s="11">
        <f>IF('Scenari'!$A$81="","",'Scenari'!$G$81)</f>
        <v/>
      </c>
      <c r="T101" s="11">
        <f>IF('Scenari'!$A$81="","",'Scenari'!$H$81)</f>
        <v/>
      </c>
      <c r="U101" s="11">
        <f>IF('Scenari'!$A$81="","",'Scenari'!$P$81)</f>
        <v/>
      </c>
    </row>
    <row r="102">
      <c r="Q102" s="9">
        <f>IF('Scenari'!$A$82="","",'Scenari'!$A$82)</f>
        <v/>
      </c>
      <c r="R102" s="6">
        <f>IF('Scenari'!$A$82="","",'Scenari'!$E$82)</f>
        <v/>
      </c>
      <c r="S102" s="6">
        <f>IF('Scenari'!$A$82="","",'Scenari'!$G$82)</f>
        <v/>
      </c>
      <c r="T102" s="6">
        <f>IF('Scenari'!$A$82="","",'Scenari'!$H$82)</f>
        <v/>
      </c>
      <c r="U102" s="6">
        <f>IF('Scenari'!$A$82="","",'Scenari'!$P$82)</f>
        <v/>
      </c>
    </row>
    <row r="103">
      <c r="Q103" s="13">
        <f>IF('Scenari'!$A$83="","",'Scenari'!$A$83)</f>
        <v/>
      </c>
      <c r="R103" s="11">
        <f>IF('Scenari'!$A$83="","",'Scenari'!$E$83)</f>
        <v/>
      </c>
      <c r="S103" s="11">
        <f>IF('Scenari'!$A$83="","",'Scenari'!$G$83)</f>
        <v/>
      </c>
      <c r="T103" s="11">
        <f>IF('Scenari'!$A$83="","",'Scenari'!$H$83)</f>
        <v/>
      </c>
      <c r="U103" s="11">
        <f>IF('Scenari'!$A$83="","",'Scenari'!$P$83)</f>
        <v/>
      </c>
    </row>
    <row r="104">
      <c r="Q104" s="9">
        <f>IF('Scenari'!$A$84="","",'Scenari'!$A$84)</f>
        <v/>
      </c>
      <c r="R104" s="6">
        <f>IF('Scenari'!$A$84="","",'Scenari'!$E$84)</f>
        <v/>
      </c>
      <c r="S104" s="6">
        <f>IF('Scenari'!$A$84="","",'Scenari'!$G$84)</f>
        <v/>
      </c>
      <c r="T104" s="6">
        <f>IF('Scenari'!$A$84="","",'Scenari'!$H$84)</f>
        <v/>
      </c>
      <c r="U104" s="6">
        <f>IF('Scenari'!$A$84="","",'Scenari'!$P$84)</f>
        <v/>
      </c>
    </row>
    <row r="105">
      <c r="Q105" s="13">
        <f>IF('Scenari'!$A$85="","",'Scenari'!$A$85)</f>
        <v/>
      </c>
      <c r="R105" s="11">
        <f>IF('Scenari'!$A$85="","",'Scenari'!$E$85)</f>
        <v/>
      </c>
      <c r="S105" s="11">
        <f>IF('Scenari'!$A$85="","",'Scenari'!$G$85)</f>
        <v/>
      </c>
      <c r="T105" s="11">
        <f>IF('Scenari'!$A$85="","",'Scenari'!$H$85)</f>
        <v/>
      </c>
      <c r="U105" s="11">
        <f>IF('Scenari'!$A$85="","",'Scenari'!$P$85)</f>
        <v/>
      </c>
    </row>
    <row r="106">
      <c r="Q106" s="9">
        <f>IF('Scenari'!$A$86="","",'Scenari'!$A$86)</f>
        <v/>
      </c>
      <c r="R106" s="6">
        <f>IF('Scenari'!$A$86="","",'Scenari'!$E$86)</f>
        <v/>
      </c>
      <c r="S106" s="6">
        <f>IF('Scenari'!$A$86="","",'Scenari'!$G$86)</f>
        <v/>
      </c>
      <c r="T106" s="6">
        <f>IF('Scenari'!$A$86="","",'Scenari'!$H$86)</f>
        <v/>
      </c>
      <c r="U106" s="6">
        <f>IF('Scenari'!$A$86="","",'Scenari'!$P$86)</f>
        <v/>
      </c>
    </row>
    <row r="107">
      <c r="Q107" s="13">
        <f>IF('Scenari'!$A$87="","",'Scenari'!$A$87)</f>
        <v/>
      </c>
      <c r="R107" s="11">
        <f>IF('Scenari'!$A$87="","",'Scenari'!$E$87)</f>
        <v/>
      </c>
      <c r="S107" s="11">
        <f>IF('Scenari'!$A$87="","",'Scenari'!$G$87)</f>
        <v/>
      </c>
      <c r="T107" s="11">
        <f>IF('Scenari'!$A$87="","",'Scenari'!$H$87)</f>
        <v/>
      </c>
      <c r="U107" s="11">
        <f>IF('Scenari'!$A$87="","",'Scenari'!$P$87)</f>
        <v/>
      </c>
    </row>
    <row r="108">
      <c r="Q108" s="9">
        <f>IF('Scenari'!$A$88="","",'Scenari'!$A$88)</f>
        <v/>
      </c>
      <c r="R108" s="6">
        <f>IF('Scenari'!$A$88="","",'Scenari'!$E$88)</f>
        <v/>
      </c>
      <c r="S108" s="6">
        <f>IF('Scenari'!$A$88="","",'Scenari'!$G$88)</f>
        <v/>
      </c>
      <c r="T108" s="6">
        <f>IF('Scenari'!$A$88="","",'Scenari'!$H$88)</f>
        <v/>
      </c>
      <c r="U108" s="6">
        <f>IF('Scenari'!$A$88="","",'Scenari'!$P$88)</f>
        <v/>
      </c>
    </row>
    <row r="109">
      <c r="Q109" s="13">
        <f>IF('Scenari'!$A$89="","",'Scenari'!$A$89)</f>
        <v/>
      </c>
      <c r="R109" s="11">
        <f>IF('Scenari'!$A$89="","",'Scenari'!$E$89)</f>
        <v/>
      </c>
      <c r="S109" s="11">
        <f>IF('Scenari'!$A$89="","",'Scenari'!$G$89)</f>
        <v/>
      </c>
      <c r="T109" s="11">
        <f>IF('Scenari'!$A$89="","",'Scenari'!$H$89)</f>
        <v/>
      </c>
      <c r="U109" s="11">
        <f>IF('Scenari'!$A$89="","",'Scenari'!$P$89)</f>
        <v/>
      </c>
    </row>
    <row r="110">
      <c r="Q110" s="9">
        <f>IF('Scenari'!$A$90="","",'Scenari'!$A$90)</f>
        <v/>
      </c>
      <c r="R110" s="6">
        <f>IF('Scenari'!$A$90="","",'Scenari'!$E$90)</f>
        <v/>
      </c>
      <c r="S110" s="6">
        <f>IF('Scenari'!$A$90="","",'Scenari'!$G$90)</f>
        <v/>
      </c>
      <c r="T110" s="6">
        <f>IF('Scenari'!$A$90="","",'Scenari'!$H$90)</f>
        <v/>
      </c>
      <c r="U110" s="6">
        <f>IF('Scenari'!$A$90="","",'Scenari'!$P$90)</f>
        <v/>
      </c>
    </row>
    <row r="111">
      <c r="Q111" s="13">
        <f>IF('Scenari'!$A$91="","",'Scenari'!$A$91)</f>
        <v/>
      </c>
      <c r="R111" s="11">
        <f>IF('Scenari'!$A$91="","",'Scenari'!$E$91)</f>
        <v/>
      </c>
      <c r="S111" s="11">
        <f>IF('Scenari'!$A$91="","",'Scenari'!$G$91)</f>
        <v/>
      </c>
      <c r="T111" s="11">
        <f>IF('Scenari'!$A$91="","",'Scenari'!$H$91)</f>
        <v/>
      </c>
      <c r="U111" s="11">
        <f>IF('Scenari'!$A$91="","",'Scenari'!$P$91)</f>
        <v/>
      </c>
    </row>
    <row r="112">
      <c r="Q112" s="9">
        <f>IF('Scenari'!$A$92="","",'Scenari'!$A$92)</f>
        <v/>
      </c>
      <c r="R112" s="6">
        <f>IF('Scenari'!$A$92="","",'Scenari'!$E$92)</f>
        <v/>
      </c>
      <c r="S112" s="6">
        <f>IF('Scenari'!$A$92="","",'Scenari'!$G$92)</f>
        <v/>
      </c>
      <c r="T112" s="6">
        <f>IF('Scenari'!$A$92="","",'Scenari'!$H$92)</f>
        <v/>
      </c>
      <c r="U112" s="6">
        <f>IF('Scenari'!$A$92="","",'Scenari'!$P$92)</f>
        <v/>
      </c>
    </row>
    <row r="113">
      <c r="Q113" s="13">
        <f>IF('Scenari'!$A$93="","",'Scenari'!$A$93)</f>
        <v/>
      </c>
      <c r="R113" s="11">
        <f>IF('Scenari'!$A$93="","",'Scenari'!$E$93)</f>
        <v/>
      </c>
      <c r="S113" s="11">
        <f>IF('Scenari'!$A$93="","",'Scenari'!$G$93)</f>
        <v/>
      </c>
      <c r="T113" s="11">
        <f>IF('Scenari'!$A$93="","",'Scenari'!$H$93)</f>
        <v/>
      </c>
      <c r="U113" s="11">
        <f>IF('Scenari'!$A$93="","",'Scenari'!$P$93)</f>
        <v/>
      </c>
    </row>
    <row r="114">
      <c r="Q114" s="9">
        <f>IF('Scenari'!$A$94="","",'Scenari'!$A$94)</f>
        <v/>
      </c>
      <c r="R114" s="6">
        <f>IF('Scenari'!$A$94="","",'Scenari'!$E$94)</f>
        <v/>
      </c>
      <c r="S114" s="6">
        <f>IF('Scenari'!$A$94="","",'Scenari'!$G$94)</f>
        <v/>
      </c>
      <c r="T114" s="6">
        <f>IF('Scenari'!$A$94="","",'Scenari'!$H$94)</f>
        <v/>
      </c>
      <c r="U114" s="6">
        <f>IF('Scenari'!$A$94="","",'Scenari'!$P$94)</f>
        <v/>
      </c>
    </row>
    <row r="115">
      <c r="Q115" s="13">
        <f>IF('Scenari'!$A$95="","",'Scenari'!$A$95)</f>
        <v/>
      </c>
      <c r="R115" s="11">
        <f>IF('Scenari'!$A$95="","",'Scenari'!$E$95)</f>
        <v/>
      </c>
      <c r="S115" s="11">
        <f>IF('Scenari'!$A$95="","",'Scenari'!$G$95)</f>
        <v/>
      </c>
      <c r="T115" s="11">
        <f>IF('Scenari'!$A$95="","",'Scenari'!$H$95)</f>
        <v/>
      </c>
      <c r="U115" s="11">
        <f>IF('Scenari'!$A$95="","",'Scenari'!$P$95)</f>
        <v/>
      </c>
    </row>
    <row r="116">
      <c r="Q116" s="9">
        <f>IF('Scenari'!$A$96="","",'Scenari'!$A$96)</f>
        <v/>
      </c>
      <c r="R116" s="6">
        <f>IF('Scenari'!$A$96="","",'Scenari'!$E$96)</f>
        <v/>
      </c>
      <c r="S116" s="6">
        <f>IF('Scenari'!$A$96="","",'Scenari'!$G$96)</f>
        <v/>
      </c>
      <c r="T116" s="6">
        <f>IF('Scenari'!$A$96="","",'Scenari'!$H$96)</f>
        <v/>
      </c>
      <c r="U116" s="6">
        <f>IF('Scenari'!$A$96="","",'Scenari'!$P$96)</f>
        <v/>
      </c>
    </row>
    <row r="117">
      <c r="Q117" s="13">
        <f>IF('Scenari'!$A$97="","",'Scenari'!$A$97)</f>
        <v/>
      </c>
      <c r="R117" s="11">
        <f>IF('Scenari'!$A$97="","",'Scenari'!$E$97)</f>
        <v/>
      </c>
      <c r="S117" s="11">
        <f>IF('Scenari'!$A$97="","",'Scenari'!$G$97)</f>
        <v/>
      </c>
      <c r="T117" s="11">
        <f>IF('Scenari'!$A$97="","",'Scenari'!$H$97)</f>
        <v/>
      </c>
      <c r="U117" s="11">
        <f>IF('Scenari'!$A$97="","",'Scenari'!$P$97)</f>
        <v/>
      </c>
    </row>
    <row r="118">
      <c r="Q118" s="9">
        <f>IF('Scenari'!$A$98="","",'Scenari'!$A$98)</f>
        <v/>
      </c>
      <c r="R118" s="6">
        <f>IF('Scenari'!$A$98="","",'Scenari'!$E$98)</f>
        <v/>
      </c>
      <c r="S118" s="6">
        <f>IF('Scenari'!$A$98="","",'Scenari'!$G$98)</f>
        <v/>
      </c>
      <c r="T118" s="6">
        <f>IF('Scenari'!$A$98="","",'Scenari'!$H$98)</f>
        <v/>
      </c>
      <c r="U118" s="6">
        <f>IF('Scenari'!$A$98="","",'Scenari'!$P$98)</f>
        <v/>
      </c>
    </row>
    <row r="119">
      <c r="Q119" s="13">
        <f>IF('Scenari'!$A$99="","",'Scenari'!$A$99)</f>
        <v/>
      </c>
      <c r="R119" s="11">
        <f>IF('Scenari'!$A$99="","",'Scenari'!$E$99)</f>
        <v/>
      </c>
      <c r="S119" s="11">
        <f>IF('Scenari'!$A$99="","",'Scenari'!$G$99)</f>
        <v/>
      </c>
      <c r="T119" s="11">
        <f>IF('Scenari'!$A$99="","",'Scenari'!$H$99)</f>
        <v/>
      </c>
      <c r="U119" s="11">
        <f>IF('Scenari'!$A$99="","",'Scenari'!$P$99)</f>
        <v/>
      </c>
    </row>
    <row r="120">
      <c r="Q120" s="9">
        <f>IF('Scenari'!$A$100="","",'Scenari'!$A$100)</f>
        <v/>
      </c>
      <c r="R120" s="6">
        <f>IF('Scenari'!$A$100="","",'Scenari'!$E$100)</f>
        <v/>
      </c>
      <c r="S120" s="6">
        <f>IF('Scenari'!$A$100="","",'Scenari'!$G$100)</f>
        <v/>
      </c>
      <c r="T120" s="6">
        <f>IF('Scenari'!$A$100="","",'Scenari'!$H$100)</f>
        <v/>
      </c>
      <c r="U120" s="6">
        <f>IF('Scenari'!$A$100="","",'Scenari'!$P$100)</f>
        <v/>
      </c>
    </row>
    <row r="121">
      <c r="Q121" s="13">
        <f>IF('Scenari'!$A$101="","",'Scenari'!$A$101)</f>
        <v/>
      </c>
      <c r="R121" s="11">
        <f>IF('Scenari'!$A$101="","",'Scenari'!$E$101)</f>
        <v/>
      </c>
      <c r="S121" s="11">
        <f>IF('Scenari'!$A$101="","",'Scenari'!$G$101)</f>
        <v/>
      </c>
      <c r="T121" s="11">
        <f>IF('Scenari'!$A$101="","",'Scenari'!$H$101)</f>
        <v/>
      </c>
      <c r="U121" s="11">
        <f>IF('Scenari'!$A$101="","",'Scenari'!$P$101)</f>
        <v/>
      </c>
    </row>
  </sheetData>
  <mergeCells count="1">
    <mergeCell ref="A1:H1"/>
  </mergeCells>
  <conditionalFormatting sqref="B14">
    <cfRule type="expression" priority="1" dxfId="0">
      <formula>$B14="Sostenibile"</formula>
    </cfRule>
    <cfRule type="expression" priority="2" dxfId="1">
      <formula>$B14="Da verificare"</formula>
    </cfRule>
  </conditionalFormatting>
  <dataValidations count="1">
    <dataValidation sqref="B3" showErrorMessage="1" showInputMessage="1" allowBlank="1" type="list">
      <formula1>'Scenari'!$A$2:$A$101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36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18" customWidth="1" min="3" max="3"/>
    <col width="18" customWidth="1" min="4" max="4"/>
    <col width="18" customWidth="1" min="5" max="5"/>
    <col width="20" customWidth="1" min="6" max="6"/>
    <col width="17" customWidth="1" min="7" max="7"/>
    <col width="17" customWidth="1" min="8" max="8"/>
    <col width="4" customWidth="1" min="9" max="9"/>
    <col width="14" customWidth="1" min="10" max="10"/>
    <col width="14" customWidth="1" min="11" max="11"/>
    <col width="16" customWidth="1" min="12" max="12"/>
    <col width="15" customWidth="1" min="13" max="13"/>
  </cols>
  <sheetData>
    <row r="1">
      <c r="A1" s="14" t="inlineStr">
        <is>
          <t>Piano di ammortamento collegato allo scenario selezionato</t>
        </is>
      </c>
      <c r="B1" s="29" t="n"/>
      <c r="C1" s="29" t="n"/>
      <c r="D1" s="29" t="n"/>
      <c r="E1" s="29" t="n"/>
      <c r="F1" s="29" t="n"/>
      <c r="G1" s="29" t="n"/>
      <c r="H1" s="29" t="n"/>
      <c r="I1" s="29" t="n"/>
      <c r="J1" s="29" t="n"/>
      <c r="K1" s="29" t="n"/>
      <c r="L1" s="29" t="n"/>
      <c r="M1" s="30" t="n"/>
    </row>
    <row r="2">
      <c r="A2" s="16" t="inlineStr">
        <is>
          <t>Scenario selezionato</t>
        </is>
      </c>
      <c r="B2" s="9">
        <f>IF('Dashboard'!$B$3="","",'Dashboard'!$B$3)</f>
        <v/>
      </c>
      <c r="D2" s="16" t="inlineStr">
        <is>
          <t>Importo mutuo</t>
        </is>
      </c>
      <c r="E2" s="22">
        <f>IF('Dashboard'!$B$3="","",IFERROR(VLOOKUP('Dashboard'!$B$3,'Scenari'!$A$2:$U$101,8,FALSE),""))</f>
        <v/>
      </c>
      <c r="G2" s="16" t="inlineStr">
        <is>
          <t>Durata mutuo (anni)</t>
        </is>
      </c>
      <c r="H2" s="9">
        <f>IF('Dashboard'!$B$3="","",IFERROR(VLOOKUP('Dashboard'!$B$3,'Scenari'!$A$2:$U$101,14,FALSE),""))</f>
        <v/>
      </c>
      <c r="J2" s="16" t="inlineStr">
        <is>
          <t>TAN annuo</t>
        </is>
      </c>
      <c r="K2" s="23">
        <f>IF('Dashboard'!$B$3="","",IFERROR(VLOOKUP('Dashboard'!$B$3,'Scenari'!$A$2:$U$101,15,FALSE),""))</f>
        <v/>
      </c>
      <c r="L2" s="16" t="inlineStr">
        <is>
          <t>Data base rata</t>
        </is>
      </c>
      <c r="M2" s="31" t="n">
        <v>46273</v>
      </c>
    </row>
    <row r="3"/>
    <row r="4">
      <c r="A4" s="1" t="inlineStr">
        <is>
          <t>Numero rata</t>
        </is>
      </c>
      <c r="B4" s="1" t="inlineStr">
        <is>
          <t>Data rata</t>
        </is>
      </c>
      <c r="C4" s="1" t="inlineStr">
        <is>
          <t>Rata totale</t>
        </is>
      </c>
      <c r="D4" s="1" t="inlineStr">
        <is>
          <t>Quota interessi</t>
        </is>
      </c>
      <c r="E4" s="1" t="inlineStr">
        <is>
          <t>Quota capitale</t>
        </is>
      </c>
      <c r="F4" s="1" t="inlineStr">
        <is>
          <t>Debito residuo</t>
        </is>
      </c>
    </row>
    <row r="5">
      <c r="A5" s="19" t="n">
        <v>1</v>
      </c>
      <c r="B5" s="32">
        <f>IF(OR('Piano ammortamento'!$B$2="",A5&gt;'Piano ammortamento'!$H$2),"",'Piano ammortamento'!$M$2+ROUND(A5*30.4375,0))</f>
        <v/>
      </c>
      <c r="C5" s="6">
        <f>IF(OR('Piano ammortamento'!$B$2="",A5&gt;'Piano ammortamento'!$H$2,'Piano ammortamento'!$E$2="",'Piano ammortamento'!$H$2="",'Piano ammortamento'!$K$2=""),"",IFERROR(-PMT('Piano ammortamento'!$K$2/12,'Piano ammortamento'!$H$2*12,'Piano ammortamento'!$E$2),0))</f>
        <v/>
      </c>
      <c r="D5" s="6">
        <f>IF(C5="","",IFERROR('Piano ammortamento'!$E$2*'Piano ammortamento'!$K$2/12,0))</f>
        <v/>
      </c>
      <c r="E5" s="6">
        <f>IF(C5="","",IFERROR(C5-D5,0))</f>
        <v/>
      </c>
      <c r="F5" s="6">
        <f>IF(E5="","",MAX(0,'Piano ammortamento'!$E$2-E5))</f>
        <v/>
      </c>
    </row>
    <row r="6">
      <c r="A6" s="20" t="n">
        <v>2</v>
      </c>
      <c r="B6" s="33">
        <f>IF(OR('Piano ammortamento'!$B$2="",A6&gt;'Piano ammortamento'!$H$2),"",'Piano ammortamento'!$M$2+ROUND(A6*30.4375,0))</f>
        <v/>
      </c>
      <c r="C6" s="11">
        <f>IF(OR('Piano ammortamento'!$B$2="",A6&gt;'Piano ammortamento'!$H$2,'Piano ammortamento'!$E$2="",'Piano ammortamento'!$H$2="",'Piano ammortamento'!$K$2=""),"",IFERROR(-PMT('Piano ammortamento'!$K$2/12,'Piano ammortamento'!$H$2*12,'Piano ammortamento'!$E$2),0))</f>
        <v/>
      </c>
      <c r="D6" s="11">
        <f>IF(C6="","",IFERROR(F5*'Piano ammortamento'!$K$2/12,0))</f>
        <v/>
      </c>
      <c r="E6" s="11">
        <f>IF(C6="","",IFERROR(C6-D6,0))</f>
        <v/>
      </c>
      <c r="F6" s="11">
        <f>IF(E6="","",MAX(0,F5-E6))</f>
        <v/>
      </c>
    </row>
    <row r="7">
      <c r="A7" s="19" t="n">
        <v>3</v>
      </c>
      <c r="B7" s="32">
        <f>IF(OR('Piano ammortamento'!$B$2="",A7&gt;'Piano ammortamento'!$H$2),"",'Piano ammortamento'!$M$2+ROUND(A7*30.4375,0))</f>
        <v/>
      </c>
      <c r="C7" s="6">
        <f>IF(OR('Piano ammortamento'!$B$2="",A7&gt;'Piano ammortamento'!$H$2,'Piano ammortamento'!$E$2="",'Piano ammortamento'!$H$2="",'Piano ammortamento'!$K$2=""),"",IFERROR(-PMT('Piano ammortamento'!$K$2/12,'Piano ammortamento'!$H$2*12,'Piano ammortamento'!$E$2),0))</f>
        <v/>
      </c>
      <c r="D7" s="6">
        <f>IF(C7="","",IFERROR(F6*'Piano ammortamento'!$K$2/12,0))</f>
        <v/>
      </c>
      <c r="E7" s="6">
        <f>IF(C7="","",IFERROR(C7-D7,0))</f>
        <v/>
      </c>
      <c r="F7" s="6">
        <f>IF(E7="","",MAX(0,F6-E7))</f>
        <v/>
      </c>
    </row>
    <row r="8">
      <c r="A8" s="20" t="n">
        <v>4</v>
      </c>
      <c r="B8" s="33">
        <f>IF(OR('Piano ammortamento'!$B$2="",A8&gt;'Piano ammortamento'!$H$2),"",'Piano ammortamento'!$M$2+ROUND(A8*30.4375,0))</f>
        <v/>
      </c>
      <c r="C8" s="11">
        <f>IF(OR('Piano ammortamento'!$B$2="",A8&gt;'Piano ammortamento'!$H$2,'Piano ammortamento'!$E$2="",'Piano ammortamento'!$H$2="",'Piano ammortamento'!$K$2=""),"",IFERROR(-PMT('Piano ammortamento'!$K$2/12,'Piano ammortamento'!$H$2*12,'Piano ammortamento'!$E$2),0))</f>
        <v/>
      </c>
      <c r="D8" s="11">
        <f>IF(C8="","",IFERROR(F7*'Piano ammortamento'!$K$2/12,0))</f>
        <v/>
      </c>
      <c r="E8" s="11">
        <f>IF(C8="","",IFERROR(C8-D8,0))</f>
        <v/>
      </c>
      <c r="F8" s="11">
        <f>IF(E8="","",MAX(0,F7-E8))</f>
        <v/>
      </c>
    </row>
    <row r="9">
      <c r="A9" s="19" t="n">
        <v>5</v>
      </c>
      <c r="B9" s="32">
        <f>IF(OR('Piano ammortamento'!$B$2="",A9&gt;'Piano ammortamento'!$H$2),"",'Piano ammortamento'!$M$2+ROUND(A9*30.4375,0))</f>
        <v/>
      </c>
      <c r="C9" s="6">
        <f>IF(OR('Piano ammortamento'!$B$2="",A9&gt;'Piano ammortamento'!$H$2,'Piano ammortamento'!$E$2="",'Piano ammortamento'!$H$2="",'Piano ammortamento'!$K$2=""),"",IFERROR(-PMT('Piano ammortamento'!$K$2/12,'Piano ammortamento'!$H$2*12,'Piano ammortamento'!$E$2),0))</f>
        <v/>
      </c>
      <c r="D9" s="6">
        <f>IF(C9="","",IFERROR(F8*'Piano ammortamento'!$K$2/12,0))</f>
        <v/>
      </c>
      <c r="E9" s="6">
        <f>IF(C9="","",IFERROR(C9-D9,0))</f>
        <v/>
      </c>
      <c r="F9" s="6">
        <f>IF(E9="","",MAX(0,F8-E9))</f>
        <v/>
      </c>
    </row>
    <row r="10">
      <c r="A10" s="20" t="n">
        <v>6</v>
      </c>
      <c r="B10" s="33">
        <f>IF(OR('Piano ammortamento'!$B$2="",A10&gt;'Piano ammortamento'!$H$2),"",'Piano ammortamento'!$M$2+ROUND(A10*30.4375,0))</f>
        <v/>
      </c>
      <c r="C10" s="11">
        <f>IF(OR('Piano ammortamento'!$B$2="",A10&gt;'Piano ammortamento'!$H$2,'Piano ammortamento'!$E$2="",'Piano ammortamento'!$H$2="",'Piano ammortamento'!$K$2=""),"",IFERROR(-PMT('Piano ammortamento'!$K$2/12,'Piano ammortamento'!$H$2*12,'Piano ammortamento'!$E$2),0))</f>
        <v/>
      </c>
      <c r="D10" s="11">
        <f>IF(C10="","",IFERROR(F9*'Piano ammortamento'!$K$2/12,0))</f>
        <v/>
      </c>
      <c r="E10" s="11">
        <f>IF(C10="","",IFERROR(C10-D10,0))</f>
        <v/>
      </c>
      <c r="F10" s="11">
        <f>IF(E10="","",MAX(0,F9-E10))</f>
        <v/>
      </c>
    </row>
    <row r="11">
      <c r="A11" s="19" t="n">
        <v>7</v>
      </c>
      <c r="B11" s="32">
        <f>IF(OR('Piano ammortamento'!$B$2="",A11&gt;'Piano ammortamento'!$H$2),"",'Piano ammortamento'!$M$2+ROUND(A11*30.4375,0))</f>
        <v/>
      </c>
      <c r="C11" s="6">
        <f>IF(OR('Piano ammortamento'!$B$2="",A11&gt;'Piano ammortamento'!$H$2,'Piano ammortamento'!$E$2="",'Piano ammortamento'!$H$2="",'Piano ammortamento'!$K$2=""),"",IFERROR(-PMT('Piano ammortamento'!$K$2/12,'Piano ammortamento'!$H$2*12,'Piano ammortamento'!$E$2),0))</f>
        <v/>
      </c>
      <c r="D11" s="6">
        <f>IF(C11="","",IFERROR(F10*'Piano ammortamento'!$K$2/12,0))</f>
        <v/>
      </c>
      <c r="E11" s="6">
        <f>IF(C11="","",IFERROR(C11-D11,0))</f>
        <v/>
      </c>
      <c r="F11" s="6">
        <f>IF(E11="","",MAX(0,F10-E11))</f>
        <v/>
      </c>
    </row>
    <row r="12">
      <c r="A12" s="20" t="n">
        <v>8</v>
      </c>
      <c r="B12" s="33">
        <f>IF(OR('Piano ammortamento'!$B$2="",A12&gt;'Piano ammortamento'!$H$2),"",'Piano ammortamento'!$M$2+ROUND(A12*30.4375,0))</f>
        <v/>
      </c>
      <c r="C12" s="11">
        <f>IF(OR('Piano ammortamento'!$B$2="",A12&gt;'Piano ammortamento'!$H$2,'Piano ammortamento'!$E$2="",'Piano ammortamento'!$H$2="",'Piano ammortamento'!$K$2=""),"",IFERROR(-PMT('Piano ammortamento'!$K$2/12,'Piano ammortamento'!$H$2*12,'Piano ammortamento'!$E$2),0))</f>
        <v/>
      </c>
      <c r="D12" s="11">
        <f>IF(C12="","",IFERROR(F11*'Piano ammortamento'!$K$2/12,0))</f>
        <v/>
      </c>
      <c r="E12" s="11">
        <f>IF(C12="","",IFERROR(C12-D12,0))</f>
        <v/>
      </c>
      <c r="F12" s="11">
        <f>IF(E12="","",MAX(0,F11-E12))</f>
        <v/>
      </c>
    </row>
    <row r="13">
      <c r="A13" s="19" t="n">
        <v>9</v>
      </c>
      <c r="B13" s="32">
        <f>IF(OR('Piano ammortamento'!$B$2="",A13&gt;'Piano ammortamento'!$H$2),"",'Piano ammortamento'!$M$2+ROUND(A13*30.4375,0))</f>
        <v/>
      </c>
      <c r="C13" s="6">
        <f>IF(OR('Piano ammortamento'!$B$2="",A13&gt;'Piano ammortamento'!$H$2,'Piano ammortamento'!$E$2="",'Piano ammortamento'!$H$2="",'Piano ammortamento'!$K$2=""),"",IFERROR(-PMT('Piano ammortamento'!$K$2/12,'Piano ammortamento'!$H$2*12,'Piano ammortamento'!$E$2),0))</f>
        <v/>
      </c>
      <c r="D13" s="6">
        <f>IF(C13="","",IFERROR(F12*'Piano ammortamento'!$K$2/12,0))</f>
        <v/>
      </c>
      <c r="E13" s="6">
        <f>IF(C13="","",IFERROR(C13-D13,0))</f>
        <v/>
      </c>
      <c r="F13" s="6">
        <f>IF(E13="","",MAX(0,F12-E13))</f>
        <v/>
      </c>
    </row>
    <row r="14">
      <c r="A14" s="20" t="n">
        <v>10</v>
      </c>
      <c r="B14" s="33">
        <f>IF(OR('Piano ammortamento'!$B$2="",A14&gt;'Piano ammortamento'!$H$2),"",'Piano ammortamento'!$M$2+ROUND(A14*30.4375,0))</f>
        <v/>
      </c>
      <c r="C14" s="11">
        <f>IF(OR('Piano ammortamento'!$B$2="",A14&gt;'Piano ammortamento'!$H$2,'Piano ammortamento'!$E$2="",'Piano ammortamento'!$H$2="",'Piano ammortamento'!$K$2=""),"",IFERROR(-PMT('Piano ammortamento'!$K$2/12,'Piano ammortamento'!$H$2*12,'Piano ammortamento'!$E$2),0))</f>
        <v/>
      </c>
      <c r="D14" s="11">
        <f>IF(C14="","",IFERROR(F13*'Piano ammortamento'!$K$2/12,0))</f>
        <v/>
      </c>
      <c r="E14" s="11">
        <f>IF(C14="","",IFERROR(C14-D14,0))</f>
        <v/>
      </c>
      <c r="F14" s="11">
        <f>IF(E14="","",MAX(0,F13-E14))</f>
        <v/>
      </c>
    </row>
    <row r="15">
      <c r="A15" s="19" t="n">
        <v>11</v>
      </c>
      <c r="B15" s="32">
        <f>IF(OR('Piano ammortamento'!$B$2="",A15&gt;'Piano ammortamento'!$H$2),"",'Piano ammortamento'!$M$2+ROUND(A15*30.4375,0))</f>
        <v/>
      </c>
      <c r="C15" s="6">
        <f>IF(OR('Piano ammortamento'!$B$2="",A15&gt;'Piano ammortamento'!$H$2,'Piano ammortamento'!$E$2="",'Piano ammortamento'!$H$2="",'Piano ammortamento'!$K$2=""),"",IFERROR(-PMT('Piano ammortamento'!$K$2/12,'Piano ammortamento'!$H$2*12,'Piano ammortamento'!$E$2),0))</f>
        <v/>
      </c>
      <c r="D15" s="6">
        <f>IF(C15="","",IFERROR(F14*'Piano ammortamento'!$K$2/12,0))</f>
        <v/>
      </c>
      <c r="E15" s="6">
        <f>IF(C15="","",IFERROR(C15-D15,0))</f>
        <v/>
      </c>
      <c r="F15" s="6">
        <f>IF(E15="","",MAX(0,F14-E15))</f>
        <v/>
      </c>
    </row>
    <row r="16">
      <c r="A16" s="20" t="n">
        <v>12</v>
      </c>
      <c r="B16" s="33">
        <f>IF(OR('Piano ammortamento'!$B$2="",A16&gt;'Piano ammortamento'!$H$2),"",'Piano ammortamento'!$M$2+ROUND(A16*30.4375,0))</f>
        <v/>
      </c>
      <c r="C16" s="11">
        <f>IF(OR('Piano ammortamento'!$B$2="",A16&gt;'Piano ammortamento'!$H$2,'Piano ammortamento'!$E$2="",'Piano ammortamento'!$H$2="",'Piano ammortamento'!$K$2=""),"",IFERROR(-PMT('Piano ammortamento'!$K$2/12,'Piano ammortamento'!$H$2*12,'Piano ammortamento'!$E$2),0))</f>
        <v/>
      </c>
      <c r="D16" s="11">
        <f>IF(C16="","",IFERROR(F15*'Piano ammortamento'!$K$2/12,0))</f>
        <v/>
      </c>
      <c r="E16" s="11">
        <f>IF(C16="","",IFERROR(C16-D16,0))</f>
        <v/>
      </c>
      <c r="F16" s="11">
        <f>IF(E16="","",MAX(0,F15-E16))</f>
        <v/>
      </c>
    </row>
    <row r="17">
      <c r="A17" s="19" t="n">
        <v>13</v>
      </c>
      <c r="B17" s="32">
        <f>IF(OR('Piano ammortamento'!$B$2="",A17&gt;'Piano ammortamento'!$H$2),"",'Piano ammortamento'!$M$2+ROUND(A17*30.4375,0))</f>
        <v/>
      </c>
      <c r="C17" s="6">
        <f>IF(OR('Piano ammortamento'!$B$2="",A17&gt;'Piano ammortamento'!$H$2,'Piano ammortamento'!$E$2="",'Piano ammortamento'!$H$2="",'Piano ammortamento'!$K$2=""),"",IFERROR(-PMT('Piano ammortamento'!$K$2/12,'Piano ammortamento'!$H$2*12,'Piano ammortamento'!$E$2),0))</f>
        <v/>
      </c>
      <c r="D17" s="6">
        <f>IF(C17="","",IFERROR(F16*'Piano ammortamento'!$K$2/12,0))</f>
        <v/>
      </c>
      <c r="E17" s="6">
        <f>IF(C17="","",IFERROR(C17-D17,0))</f>
        <v/>
      </c>
      <c r="F17" s="6">
        <f>IF(E17="","",MAX(0,F16-E17))</f>
        <v/>
      </c>
    </row>
    <row r="18">
      <c r="A18" s="20" t="n">
        <v>14</v>
      </c>
      <c r="B18" s="33">
        <f>IF(OR('Piano ammortamento'!$B$2="",A18&gt;'Piano ammortamento'!$H$2),"",'Piano ammortamento'!$M$2+ROUND(A18*30.4375,0))</f>
        <v/>
      </c>
      <c r="C18" s="11">
        <f>IF(OR('Piano ammortamento'!$B$2="",A18&gt;'Piano ammortamento'!$H$2,'Piano ammortamento'!$E$2="",'Piano ammortamento'!$H$2="",'Piano ammortamento'!$K$2=""),"",IFERROR(-PMT('Piano ammortamento'!$K$2/12,'Piano ammortamento'!$H$2*12,'Piano ammortamento'!$E$2),0))</f>
        <v/>
      </c>
      <c r="D18" s="11">
        <f>IF(C18="","",IFERROR(F17*'Piano ammortamento'!$K$2/12,0))</f>
        <v/>
      </c>
      <c r="E18" s="11">
        <f>IF(C18="","",IFERROR(C18-D18,0))</f>
        <v/>
      </c>
      <c r="F18" s="11">
        <f>IF(E18="","",MAX(0,F17-E18))</f>
        <v/>
      </c>
    </row>
    <row r="19">
      <c r="A19" s="19" t="n">
        <v>15</v>
      </c>
      <c r="B19" s="32">
        <f>IF(OR('Piano ammortamento'!$B$2="",A19&gt;'Piano ammortamento'!$H$2),"",'Piano ammortamento'!$M$2+ROUND(A19*30.4375,0))</f>
        <v/>
      </c>
      <c r="C19" s="6">
        <f>IF(OR('Piano ammortamento'!$B$2="",A19&gt;'Piano ammortamento'!$H$2,'Piano ammortamento'!$E$2="",'Piano ammortamento'!$H$2="",'Piano ammortamento'!$K$2=""),"",IFERROR(-PMT('Piano ammortamento'!$K$2/12,'Piano ammortamento'!$H$2*12,'Piano ammortamento'!$E$2),0))</f>
        <v/>
      </c>
      <c r="D19" s="6">
        <f>IF(C19="","",IFERROR(F18*'Piano ammortamento'!$K$2/12,0))</f>
        <v/>
      </c>
      <c r="E19" s="6">
        <f>IF(C19="","",IFERROR(C19-D19,0))</f>
        <v/>
      </c>
      <c r="F19" s="6">
        <f>IF(E19="","",MAX(0,F18-E19))</f>
        <v/>
      </c>
    </row>
    <row r="20">
      <c r="A20" s="20" t="n">
        <v>16</v>
      </c>
      <c r="B20" s="33">
        <f>IF(OR('Piano ammortamento'!$B$2="",A20&gt;'Piano ammortamento'!$H$2),"",'Piano ammortamento'!$M$2+ROUND(A20*30.4375,0))</f>
        <v/>
      </c>
      <c r="C20" s="11">
        <f>IF(OR('Piano ammortamento'!$B$2="",A20&gt;'Piano ammortamento'!$H$2,'Piano ammortamento'!$E$2="",'Piano ammortamento'!$H$2="",'Piano ammortamento'!$K$2=""),"",IFERROR(-PMT('Piano ammortamento'!$K$2/12,'Piano ammortamento'!$H$2*12,'Piano ammortamento'!$E$2),0))</f>
        <v/>
      </c>
      <c r="D20" s="11">
        <f>IF(C20="","",IFERROR(F19*'Piano ammortamento'!$K$2/12,0))</f>
        <v/>
      </c>
      <c r="E20" s="11">
        <f>IF(C20="","",IFERROR(C20-D20,0))</f>
        <v/>
      </c>
      <c r="F20" s="11">
        <f>IF(E20="","",MAX(0,F19-E20))</f>
        <v/>
      </c>
    </row>
    <row r="21">
      <c r="A21" s="19" t="n">
        <v>17</v>
      </c>
      <c r="B21" s="32">
        <f>IF(OR('Piano ammortamento'!$B$2="",A21&gt;'Piano ammortamento'!$H$2),"",'Piano ammortamento'!$M$2+ROUND(A21*30.4375,0))</f>
        <v/>
      </c>
      <c r="C21" s="6">
        <f>IF(OR('Piano ammortamento'!$B$2="",A21&gt;'Piano ammortamento'!$H$2,'Piano ammortamento'!$E$2="",'Piano ammortamento'!$H$2="",'Piano ammortamento'!$K$2=""),"",IFERROR(-PMT('Piano ammortamento'!$K$2/12,'Piano ammortamento'!$H$2*12,'Piano ammortamento'!$E$2),0))</f>
        <v/>
      </c>
      <c r="D21" s="6">
        <f>IF(C21="","",IFERROR(F20*'Piano ammortamento'!$K$2/12,0))</f>
        <v/>
      </c>
      <c r="E21" s="6">
        <f>IF(C21="","",IFERROR(C21-D21,0))</f>
        <v/>
      </c>
      <c r="F21" s="6">
        <f>IF(E21="","",MAX(0,F20-E21))</f>
        <v/>
      </c>
    </row>
    <row r="22">
      <c r="A22" s="20" t="n">
        <v>18</v>
      </c>
      <c r="B22" s="33">
        <f>IF(OR('Piano ammortamento'!$B$2="",A22&gt;'Piano ammortamento'!$H$2),"",'Piano ammortamento'!$M$2+ROUND(A22*30.4375,0))</f>
        <v/>
      </c>
      <c r="C22" s="11">
        <f>IF(OR('Piano ammortamento'!$B$2="",A22&gt;'Piano ammortamento'!$H$2,'Piano ammortamento'!$E$2="",'Piano ammortamento'!$H$2="",'Piano ammortamento'!$K$2=""),"",IFERROR(-PMT('Piano ammortamento'!$K$2/12,'Piano ammortamento'!$H$2*12,'Piano ammortamento'!$E$2),0))</f>
        <v/>
      </c>
      <c r="D22" s="11">
        <f>IF(C22="","",IFERROR(F21*'Piano ammortamento'!$K$2/12,0))</f>
        <v/>
      </c>
      <c r="E22" s="11">
        <f>IF(C22="","",IFERROR(C22-D22,0))</f>
        <v/>
      </c>
      <c r="F22" s="11">
        <f>IF(E22="","",MAX(0,F21-E22))</f>
        <v/>
      </c>
    </row>
    <row r="23">
      <c r="A23" s="19" t="n">
        <v>19</v>
      </c>
      <c r="B23" s="32">
        <f>IF(OR('Piano ammortamento'!$B$2="",A23&gt;'Piano ammortamento'!$H$2),"",'Piano ammortamento'!$M$2+ROUND(A23*30.4375,0))</f>
        <v/>
      </c>
      <c r="C23" s="6">
        <f>IF(OR('Piano ammortamento'!$B$2="",A23&gt;'Piano ammortamento'!$H$2,'Piano ammortamento'!$E$2="",'Piano ammortamento'!$H$2="",'Piano ammortamento'!$K$2=""),"",IFERROR(-PMT('Piano ammortamento'!$K$2/12,'Piano ammortamento'!$H$2*12,'Piano ammortamento'!$E$2),0))</f>
        <v/>
      </c>
      <c r="D23" s="6">
        <f>IF(C23="","",IFERROR(F22*'Piano ammortamento'!$K$2/12,0))</f>
        <v/>
      </c>
      <c r="E23" s="6">
        <f>IF(C23="","",IFERROR(C23-D23,0))</f>
        <v/>
      </c>
      <c r="F23" s="6">
        <f>IF(E23="","",MAX(0,F22-E23))</f>
        <v/>
      </c>
    </row>
    <row r="24">
      <c r="A24" s="20" t="n">
        <v>20</v>
      </c>
      <c r="B24" s="33">
        <f>IF(OR('Piano ammortamento'!$B$2="",A24&gt;'Piano ammortamento'!$H$2),"",'Piano ammortamento'!$M$2+ROUND(A24*30.4375,0))</f>
        <v/>
      </c>
      <c r="C24" s="11">
        <f>IF(OR('Piano ammortamento'!$B$2="",A24&gt;'Piano ammortamento'!$H$2,'Piano ammortamento'!$E$2="",'Piano ammortamento'!$H$2="",'Piano ammortamento'!$K$2=""),"",IFERROR(-PMT('Piano ammortamento'!$K$2/12,'Piano ammortamento'!$H$2*12,'Piano ammortamento'!$E$2),0))</f>
        <v/>
      </c>
      <c r="D24" s="11">
        <f>IF(C24="","",IFERROR(F23*'Piano ammortamento'!$K$2/12,0))</f>
        <v/>
      </c>
      <c r="E24" s="11">
        <f>IF(C24="","",IFERROR(C24-D24,0))</f>
        <v/>
      </c>
      <c r="F24" s="11">
        <f>IF(E24="","",MAX(0,F23-E24))</f>
        <v/>
      </c>
    </row>
    <row r="25">
      <c r="A25" s="19" t="n">
        <v>21</v>
      </c>
      <c r="B25" s="32">
        <f>IF(OR('Piano ammortamento'!$B$2="",A25&gt;'Piano ammortamento'!$H$2),"",'Piano ammortamento'!$M$2+ROUND(A25*30.4375,0))</f>
        <v/>
      </c>
      <c r="C25" s="6">
        <f>IF(OR('Piano ammortamento'!$B$2="",A25&gt;'Piano ammortamento'!$H$2,'Piano ammortamento'!$E$2="",'Piano ammortamento'!$H$2="",'Piano ammortamento'!$K$2=""),"",IFERROR(-PMT('Piano ammortamento'!$K$2/12,'Piano ammortamento'!$H$2*12,'Piano ammortamento'!$E$2),0))</f>
        <v/>
      </c>
      <c r="D25" s="6">
        <f>IF(C25="","",IFERROR(F24*'Piano ammortamento'!$K$2/12,0))</f>
        <v/>
      </c>
      <c r="E25" s="6">
        <f>IF(C25="","",IFERROR(C25-D25,0))</f>
        <v/>
      </c>
      <c r="F25" s="6">
        <f>IF(E25="","",MAX(0,F24-E25))</f>
        <v/>
      </c>
    </row>
    <row r="26">
      <c r="A26" s="20" t="n">
        <v>22</v>
      </c>
      <c r="B26" s="33">
        <f>IF(OR('Piano ammortamento'!$B$2="",A26&gt;'Piano ammortamento'!$H$2),"",'Piano ammortamento'!$M$2+ROUND(A26*30.4375,0))</f>
        <v/>
      </c>
      <c r="C26" s="11">
        <f>IF(OR('Piano ammortamento'!$B$2="",A26&gt;'Piano ammortamento'!$H$2,'Piano ammortamento'!$E$2="",'Piano ammortamento'!$H$2="",'Piano ammortamento'!$K$2=""),"",IFERROR(-PMT('Piano ammortamento'!$K$2/12,'Piano ammortamento'!$H$2*12,'Piano ammortamento'!$E$2),0))</f>
        <v/>
      </c>
      <c r="D26" s="11">
        <f>IF(C26="","",IFERROR(F25*'Piano ammortamento'!$K$2/12,0))</f>
        <v/>
      </c>
      <c r="E26" s="11">
        <f>IF(C26="","",IFERROR(C26-D26,0))</f>
        <v/>
      </c>
      <c r="F26" s="11">
        <f>IF(E26="","",MAX(0,F25-E26))</f>
        <v/>
      </c>
    </row>
    <row r="27">
      <c r="A27" s="19" t="n">
        <v>23</v>
      </c>
      <c r="B27" s="32">
        <f>IF(OR('Piano ammortamento'!$B$2="",A27&gt;'Piano ammortamento'!$H$2),"",'Piano ammortamento'!$M$2+ROUND(A27*30.4375,0))</f>
        <v/>
      </c>
      <c r="C27" s="6">
        <f>IF(OR('Piano ammortamento'!$B$2="",A27&gt;'Piano ammortamento'!$H$2,'Piano ammortamento'!$E$2="",'Piano ammortamento'!$H$2="",'Piano ammortamento'!$K$2=""),"",IFERROR(-PMT('Piano ammortamento'!$K$2/12,'Piano ammortamento'!$H$2*12,'Piano ammortamento'!$E$2),0))</f>
        <v/>
      </c>
      <c r="D27" s="6">
        <f>IF(C27="","",IFERROR(F26*'Piano ammortamento'!$K$2/12,0))</f>
        <v/>
      </c>
      <c r="E27" s="6">
        <f>IF(C27="","",IFERROR(C27-D27,0))</f>
        <v/>
      </c>
      <c r="F27" s="6">
        <f>IF(E27="","",MAX(0,F26-E27))</f>
        <v/>
      </c>
    </row>
    <row r="28">
      <c r="A28" s="20" t="n">
        <v>24</v>
      </c>
      <c r="B28" s="33">
        <f>IF(OR('Piano ammortamento'!$B$2="",A28&gt;'Piano ammortamento'!$H$2),"",'Piano ammortamento'!$M$2+ROUND(A28*30.4375,0))</f>
        <v/>
      </c>
      <c r="C28" s="11">
        <f>IF(OR('Piano ammortamento'!$B$2="",A28&gt;'Piano ammortamento'!$H$2,'Piano ammortamento'!$E$2="",'Piano ammortamento'!$H$2="",'Piano ammortamento'!$K$2=""),"",IFERROR(-PMT('Piano ammortamento'!$K$2/12,'Piano ammortamento'!$H$2*12,'Piano ammortamento'!$E$2),0))</f>
        <v/>
      </c>
      <c r="D28" s="11">
        <f>IF(C28="","",IFERROR(F27*'Piano ammortamento'!$K$2/12,0))</f>
        <v/>
      </c>
      <c r="E28" s="11">
        <f>IF(C28="","",IFERROR(C28-D28,0))</f>
        <v/>
      </c>
      <c r="F28" s="11">
        <f>IF(E28="","",MAX(0,F27-E28))</f>
        <v/>
      </c>
    </row>
    <row r="29">
      <c r="A29" s="19" t="n">
        <v>25</v>
      </c>
      <c r="B29" s="32">
        <f>IF(OR('Piano ammortamento'!$B$2="",A29&gt;'Piano ammortamento'!$H$2),"",'Piano ammortamento'!$M$2+ROUND(A29*30.4375,0))</f>
        <v/>
      </c>
      <c r="C29" s="6">
        <f>IF(OR('Piano ammortamento'!$B$2="",A29&gt;'Piano ammortamento'!$H$2,'Piano ammortamento'!$E$2="",'Piano ammortamento'!$H$2="",'Piano ammortamento'!$K$2=""),"",IFERROR(-PMT('Piano ammortamento'!$K$2/12,'Piano ammortamento'!$H$2*12,'Piano ammortamento'!$E$2),0))</f>
        <v/>
      </c>
      <c r="D29" s="6">
        <f>IF(C29="","",IFERROR(F28*'Piano ammortamento'!$K$2/12,0))</f>
        <v/>
      </c>
      <c r="E29" s="6">
        <f>IF(C29="","",IFERROR(C29-D29,0))</f>
        <v/>
      </c>
      <c r="F29" s="6">
        <f>IF(E29="","",MAX(0,F28-E29))</f>
        <v/>
      </c>
    </row>
    <row r="30">
      <c r="A30" s="20" t="n">
        <v>26</v>
      </c>
      <c r="B30" s="33">
        <f>IF(OR('Piano ammortamento'!$B$2="",A30&gt;'Piano ammortamento'!$H$2),"",'Piano ammortamento'!$M$2+ROUND(A30*30.4375,0))</f>
        <v/>
      </c>
      <c r="C30" s="11">
        <f>IF(OR('Piano ammortamento'!$B$2="",A30&gt;'Piano ammortamento'!$H$2,'Piano ammortamento'!$E$2="",'Piano ammortamento'!$H$2="",'Piano ammortamento'!$K$2=""),"",IFERROR(-PMT('Piano ammortamento'!$K$2/12,'Piano ammortamento'!$H$2*12,'Piano ammortamento'!$E$2),0))</f>
        <v/>
      </c>
      <c r="D30" s="11">
        <f>IF(C30="","",IFERROR(F29*'Piano ammortamento'!$K$2/12,0))</f>
        <v/>
      </c>
      <c r="E30" s="11">
        <f>IF(C30="","",IFERROR(C30-D30,0))</f>
        <v/>
      </c>
      <c r="F30" s="11">
        <f>IF(E30="","",MAX(0,F29-E30))</f>
        <v/>
      </c>
    </row>
    <row r="31">
      <c r="A31" s="19" t="n">
        <v>27</v>
      </c>
      <c r="B31" s="32">
        <f>IF(OR('Piano ammortamento'!$B$2="",A31&gt;'Piano ammortamento'!$H$2),"",'Piano ammortamento'!$M$2+ROUND(A31*30.4375,0))</f>
        <v/>
      </c>
      <c r="C31" s="6">
        <f>IF(OR('Piano ammortamento'!$B$2="",A31&gt;'Piano ammortamento'!$H$2,'Piano ammortamento'!$E$2="",'Piano ammortamento'!$H$2="",'Piano ammortamento'!$K$2=""),"",IFERROR(-PMT('Piano ammortamento'!$K$2/12,'Piano ammortamento'!$H$2*12,'Piano ammortamento'!$E$2),0))</f>
        <v/>
      </c>
      <c r="D31" s="6">
        <f>IF(C31="","",IFERROR(F30*'Piano ammortamento'!$K$2/12,0))</f>
        <v/>
      </c>
      <c r="E31" s="6">
        <f>IF(C31="","",IFERROR(C31-D31,0))</f>
        <v/>
      </c>
      <c r="F31" s="6">
        <f>IF(E31="","",MAX(0,F30-E31))</f>
        <v/>
      </c>
    </row>
    <row r="32">
      <c r="A32" s="20" t="n">
        <v>28</v>
      </c>
      <c r="B32" s="33">
        <f>IF(OR('Piano ammortamento'!$B$2="",A32&gt;'Piano ammortamento'!$H$2),"",'Piano ammortamento'!$M$2+ROUND(A32*30.4375,0))</f>
        <v/>
      </c>
      <c r="C32" s="11">
        <f>IF(OR('Piano ammortamento'!$B$2="",A32&gt;'Piano ammortamento'!$H$2,'Piano ammortamento'!$E$2="",'Piano ammortamento'!$H$2="",'Piano ammortamento'!$K$2=""),"",IFERROR(-PMT('Piano ammortamento'!$K$2/12,'Piano ammortamento'!$H$2*12,'Piano ammortamento'!$E$2),0))</f>
        <v/>
      </c>
      <c r="D32" s="11">
        <f>IF(C32="","",IFERROR(F31*'Piano ammortamento'!$K$2/12,0))</f>
        <v/>
      </c>
      <c r="E32" s="11">
        <f>IF(C32="","",IFERROR(C32-D32,0))</f>
        <v/>
      </c>
      <c r="F32" s="11">
        <f>IF(E32="","",MAX(0,F31-E32))</f>
        <v/>
      </c>
    </row>
    <row r="33">
      <c r="A33" s="19" t="n">
        <v>29</v>
      </c>
      <c r="B33" s="32">
        <f>IF(OR('Piano ammortamento'!$B$2="",A33&gt;'Piano ammortamento'!$H$2),"",'Piano ammortamento'!$M$2+ROUND(A33*30.4375,0))</f>
        <v/>
      </c>
      <c r="C33" s="6">
        <f>IF(OR('Piano ammortamento'!$B$2="",A33&gt;'Piano ammortamento'!$H$2,'Piano ammortamento'!$E$2="",'Piano ammortamento'!$H$2="",'Piano ammortamento'!$K$2=""),"",IFERROR(-PMT('Piano ammortamento'!$K$2/12,'Piano ammortamento'!$H$2*12,'Piano ammortamento'!$E$2),0))</f>
        <v/>
      </c>
      <c r="D33" s="6">
        <f>IF(C33="","",IFERROR(F32*'Piano ammortamento'!$K$2/12,0))</f>
        <v/>
      </c>
      <c r="E33" s="6">
        <f>IF(C33="","",IFERROR(C33-D33,0))</f>
        <v/>
      </c>
      <c r="F33" s="6">
        <f>IF(E33="","",MAX(0,F32-E33))</f>
        <v/>
      </c>
    </row>
    <row r="34">
      <c r="A34" s="20" t="n">
        <v>30</v>
      </c>
      <c r="B34" s="33">
        <f>IF(OR('Piano ammortamento'!$B$2="",A34&gt;'Piano ammortamento'!$H$2),"",'Piano ammortamento'!$M$2+ROUND(A34*30.4375,0))</f>
        <v/>
      </c>
      <c r="C34" s="11">
        <f>IF(OR('Piano ammortamento'!$B$2="",A34&gt;'Piano ammortamento'!$H$2,'Piano ammortamento'!$E$2="",'Piano ammortamento'!$H$2="",'Piano ammortamento'!$K$2=""),"",IFERROR(-PMT('Piano ammortamento'!$K$2/12,'Piano ammortamento'!$H$2*12,'Piano ammortamento'!$E$2),0))</f>
        <v/>
      </c>
      <c r="D34" s="11">
        <f>IF(C34="","",IFERROR(F33*'Piano ammortamento'!$K$2/12,0))</f>
        <v/>
      </c>
      <c r="E34" s="11">
        <f>IF(C34="","",IFERROR(C34-D34,0))</f>
        <v/>
      </c>
      <c r="F34" s="11">
        <f>IF(E34="","",MAX(0,F33-E34))</f>
        <v/>
      </c>
    </row>
    <row r="35">
      <c r="A35" s="19" t="n">
        <v>31</v>
      </c>
      <c r="B35" s="32">
        <f>IF(OR('Piano ammortamento'!$B$2="",A35&gt;'Piano ammortamento'!$H$2),"",'Piano ammortamento'!$M$2+ROUND(A35*30.4375,0))</f>
        <v/>
      </c>
      <c r="C35" s="6">
        <f>IF(OR('Piano ammortamento'!$B$2="",A35&gt;'Piano ammortamento'!$H$2,'Piano ammortamento'!$E$2="",'Piano ammortamento'!$H$2="",'Piano ammortamento'!$K$2=""),"",IFERROR(-PMT('Piano ammortamento'!$K$2/12,'Piano ammortamento'!$H$2*12,'Piano ammortamento'!$E$2),0))</f>
        <v/>
      </c>
      <c r="D35" s="6">
        <f>IF(C35="","",IFERROR(F34*'Piano ammortamento'!$K$2/12,0))</f>
        <v/>
      </c>
      <c r="E35" s="6">
        <f>IF(C35="","",IFERROR(C35-D35,0))</f>
        <v/>
      </c>
      <c r="F35" s="6">
        <f>IF(E35="","",MAX(0,F34-E35))</f>
        <v/>
      </c>
    </row>
    <row r="36">
      <c r="A36" s="20" t="n">
        <v>32</v>
      </c>
      <c r="B36" s="33">
        <f>IF(OR('Piano ammortamento'!$B$2="",A36&gt;'Piano ammortamento'!$H$2),"",'Piano ammortamento'!$M$2+ROUND(A36*30.4375,0))</f>
        <v/>
      </c>
      <c r="C36" s="11">
        <f>IF(OR('Piano ammortamento'!$B$2="",A36&gt;'Piano ammortamento'!$H$2,'Piano ammortamento'!$E$2="",'Piano ammortamento'!$H$2="",'Piano ammortamento'!$K$2=""),"",IFERROR(-PMT('Piano ammortamento'!$K$2/12,'Piano ammortamento'!$H$2*12,'Piano ammortamento'!$E$2),0))</f>
        <v/>
      </c>
      <c r="D36" s="11">
        <f>IF(C36="","",IFERROR(F35*'Piano ammortamento'!$K$2/12,0))</f>
        <v/>
      </c>
      <c r="E36" s="11">
        <f>IF(C36="","",IFERROR(C36-D36,0))</f>
        <v/>
      </c>
      <c r="F36" s="11">
        <f>IF(E36="","",MAX(0,F35-E36))</f>
        <v/>
      </c>
    </row>
    <row r="37">
      <c r="A37" s="19" t="n">
        <v>33</v>
      </c>
      <c r="B37" s="32">
        <f>IF(OR('Piano ammortamento'!$B$2="",A37&gt;'Piano ammortamento'!$H$2),"",'Piano ammortamento'!$M$2+ROUND(A37*30.4375,0))</f>
        <v/>
      </c>
      <c r="C37" s="6">
        <f>IF(OR('Piano ammortamento'!$B$2="",A37&gt;'Piano ammortamento'!$H$2,'Piano ammortamento'!$E$2="",'Piano ammortamento'!$H$2="",'Piano ammortamento'!$K$2=""),"",IFERROR(-PMT('Piano ammortamento'!$K$2/12,'Piano ammortamento'!$H$2*12,'Piano ammortamento'!$E$2),0))</f>
        <v/>
      </c>
      <c r="D37" s="6">
        <f>IF(C37="","",IFERROR(F36*'Piano ammortamento'!$K$2/12,0))</f>
        <v/>
      </c>
      <c r="E37" s="6">
        <f>IF(C37="","",IFERROR(C37-D37,0))</f>
        <v/>
      </c>
      <c r="F37" s="6">
        <f>IF(E37="","",MAX(0,F36-E37))</f>
        <v/>
      </c>
    </row>
    <row r="38">
      <c r="A38" s="20" t="n">
        <v>34</v>
      </c>
      <c r="B38" s="33">
        <f>IF(OR('Piano ammortamento'!$B$2="",A38&gt;'Piano ammortamento'!$H$2),"",'Piano ammortamento'!$M$2+ROUND(A38*30.4375,0))</f>
        <v/>
      </c>
      <c r="C38" s="11">
        <f>IF(OR('Piano ammortamento'!$B$2="",A38&gt;'Piano ammortamento'!$H$2,'Piano ammortamento'!$E$2="",'Piano ammortamento'!$H$2="",'Piano ammortamento'!$K$2=""),"",IFERROR(-PMT('Piano ammortamento'!$K$2/12,'Piano ammortamento'!$H$2*12,'Piano ammortamento'!$E$2),0))</f>
        <v/>
      </c>
      <c r="D38" s="11">
        <f>IF(C38="","",IFERROR(F37*'Piano ammortamento'!$K$2/12,0))</f>
        <v/>
      </c>
      <c r="E38" s="11">
        <f>IF(C38="","",IFERROR(C38-D38,0))</f>
        <v/>
      </c>
      <c r="F38" s="11">
        <f>IF(E38="","",MAX(0,F37-E38))</f>
        <v/>
      </c>
    </row>
    <row r="39">
      <c r="A39" s="19" t="n">
        <v>35</v>
      </c>
      <c r="B39" s="32">
        <f>IF(OR('Piano ammortamento'!$B$2="",A39&gt;'Piano ammortamento'!$H$2),"",'Piano ammortamento'!$M$2+ROUND(A39*30.4375,0))</f>
        <v/>
      </c>
      <c r="C39" s="6">
        <f>IF(OR('Piano ammortamento'!$B$2="",A39&gt;'Piano ammortamento'!$H$2,'Piano ammortamento'!$E$2="",'Piano ammortamento'!$H$2="",'Piano ammortamento'!$K$2=""),"",IFERROR(-PMT('Piano ammortamento'!$K$2/12,'Piano ammortamento'!$H$2*12,'Piano ammortamento'!$E$2),0))</f>
        <v/>
      </c>
      <c r="D39" s="6">
        <f>IF(C39="","",IFERROR(F38*'Piano ammortamento'!$K$2/12,0))</f>
        <v/>
      </c>
      <c r="E39" s="6">
        <f>IF(C39="","",IFERROR(C39-D39,0))</f>
        <v/>
      </c>
      <c r="F39" s="6">
        <f>IF(E39="","",MAX(0,F38-E39))</f>
        <v/>
      </c>
    </row>
    <row r="40">
      <c r="A40" s="20" t="n">
        <v>36</v>
      </c>
      <c r="B40" s="33">
        <f>IF(OR('Piano ammortamento'!$B$2="",A40&gt;'Piano ammortamento'!$H$2),"",'Piano ammortamento'!$M$2+ROUND(A40*30.4375,0))</f>
        <v/>
      </c>
      <c r="C40" s="11">
        <f>IF(OR('Piano ammortamento'!$B$2="",A40&gt;'Piano ammortamento'!$H$2,'Piano ammortamento'!$E$2="",'Piano ammortamento'!$H$2="",'Piano ammortamento'!$K$2=""),"",IFERROR(-PMT('Piano ammortamento'!$K$2/12,'Piano ammortamento'!$H$2*12,'Piano ammortamento'!$E$2),0))</f>
        <v/>
      </c>
      <c r="D40" s="11">
        <f>IF(C40="","",IFERROR(F39*'Piano ammortamento'!$K$2/12,0))</f>
        <v/>
      </c>
      <c r="E40" s="11">
        <f>IF(C40="","",IFERROR(C40-D40,0))</f>
        <v/>
      </c>
      <c r="F40" s="11">
        <f>IF(E40="","",MAX(0,F39-E40))</f>
        <v/>
      </c>
    </row>
    <row r="41">
      <c r="A41" s="19" t="n">
        <v>37</v>
      </c>
      <c r="B41" s="32">
        <f>IF(OR('Piano ammortamento'!$B$2="",A41&gt;'Piano ammortamento'!$H$2),"",'Piano ammortamento'!$M$2+ROUND(A41*30.4375,0))</f>
        <v/>
      </c>
      <c r="C41" s="6">
        <f>IF(OR('Piano ammortamento'!$B$2="",A41&gt;'Piano ammortamento'!$H$2,'Piano ammortamento'!$E$2="",'Piano ammortamento'!$H$2="",'Piano ammortamento'!$K$2=""),"",IFERROR(-PMT('Piano ammortamento'!$K$2/12,'Piano ammortamento'!$H$2*12,'Piano ammortamento'!$E$2),0))</f>
        <v/>
      </c>
      <c r="D41" s="6">
        <f>IF(C41="","",IFERROR(F40*'Piano ammortamento'!$K$2/12,0))</f>
        <v/>
      </c>
      <c r="E41" s="6">
        <f>IF(C41="","",IFERROR(C41-D41,0))</f>
        <v/>
      </c>
      <c r="F41" s="6">
        <f>IF(E41="","",MAX(0,F40-E41))</f>
        <v/>
      </c>
    </row>
    <row r="42">
      <c r="A42" s="20" t="n">
        <v>38</v>
      </c>
      <c r="B42" s="33">
        <f>IF(OR('Piano ammortamento'!$B$2="",A42&gt;'Piano ammortamento'!$H$2),"",'Piano ammortamento'!$M$2+ROUND(A42*30.4375,0))</f>
        <v/>
      </c>
      <c r="C42" s="11">
        <f>IF(OR('Piano ammortamento'!$B$2="",A42&gt;'Piano ammortamento'!$H$2,'Piano ammortamento'!$E$2="",'Piano ammortamento'!$H$2="",'Piano ammortamento'!$K$2=""),"",IFERROR(-PMT('Piano ammortamento'!$K$2/12,'Piano ammortamento'!$H$2*12,'Piano ammortamento'!$E$2),0))</f>
        <v/>
      </c>
      <c r="D42" s="11">
        <f>IF(C42="","",IFERROR(F41*'Piano ammortamento'!$K$2/12,0))</f>
        <v/>
      </c>
      <c r="E42" s="11">
        <f>IF(C42="","",IFERROR(C42-D42,0))</f>
        <v/>
      </c>
      <c r="F42" s="11">
        <f>IF(E42="","",MAX(0,F41-E42))</f>
        <v/>
      </c>
    </row>
    <row r="43">
      <c r="A43" s="19" t="n">
        <v>39</v>
      </c>
      <c r="B43" s="32">
        <f>IF(OR('Piano ammortamento'!$B$2="",A43&gt;'Piano ammortamento'!$H$2),"",'Piano ammortamento'!$M$2+ROUND(A43*30.4375,0))</f>
        <v/>
      </c>
      <c r="C43" s="6">
        <f>IF(OR('Piano ammortamento'!$B$2="",A43&gt;'Piano ammortamento'!$H$2,'Piano ammortamento'!$E$2="",'Piano ammortamento'!$H$2="",'Piano ammortamento'!$K$2=""),"",IFERROR(-PMT('Piano ammortamento'!$K$2/12,'Piano ammortamento'!$H$2*12,'Piano ammortamento'!$E$2),0))</f>
        <v/>
      </c>
      <c r="D43" s="6">
        <f>IF(C43="","",IFERROR(F42*'Piano ammortamento'!$K$2/12,0))</f>
        <v/>
      </c>
      <c r="E43" s="6">
        <f>IF(C43="","",IFERROR(C43-D43,0))</f>
        <v/>
      </c>
      <c r="F43" s="6">
        <f>IF(E43="","",MAX(0,F42-E43))</f>
        <v/>
      </c>
    </row>
    <row r="44">
      <c r="A44" s="20" t="n">
        <v>40</v>
      </c>
      <c r="B44" s="33">
        <f>IF(OR('Piano ammortamento'!$B$2="",A44&gt;'Piano ammortamento'!$H$2),"",'Piano ammortamento'!$M$2+ROUND(A44*30.4375,0))</f>
        <v/>
      </c>
      <c r="C44" s="11">
        <f>IF(OR('Piano ammortamento'!$B$2="",A44&gt;'Piano ammortamento'!$H$2,'Piano ammortamento'!$E$2="",'Piano ammortamento'!$H$2="",'Piano ammortamento'!$K$2=""),"",IFERROR(-PMT('Piano ammortamento'!$K$2/12,'Piano ammortamento'!$H$2*12,'Piano ammortamento'!$E$2),0))</f>
        <v/>
      </c>
      <c r="D44" s="11">
        <f>IF(C44="","",IFERROR(F43*'Piano ammortamento'!$K$2/12,0))</f>
        <v/>
      </c>
      <c r="E44" s="11">
        <f>IF(C44="","",IFERROR(C44-D44,0))</f>
        <v/>
      </c>
      <c r="F44" s="11">
        <f>IF(E44="","",MAX(0,F43-E44))</f>
        <v/>
      </c>
    </row>
    <row r="45">
      <c r="A45" s="19" t="n">
        <v>41</v>
      </c>
      <c r="B45" s="32">
        <f>IF(OR('Piano ammortamento'!$B$2="",A45&gt;'Piano ammortamento'!$H$2),"",'Piano ammortamento'!$M$2+ROUND(A45*30.4375,0))</f>
        <v/>
      </c>
      <c r="C45" s="6">
        <f>IF(OR('Piano ammortamento'!$B$2="",A45&gt;'Piano ammortamento'!$H$2,'Piano ammortamento'!$E$2="",'Piano ammortamento'!$H$2="",'Piano ammortamento'!$K$2=""),"",IFERROR(-PMT('Piano ammortamento'!$K$2/12,'Piano ammortamento'!$H$2*12,'Piano ammortamento'!$E$2),0))</f>
        <v/>
      </c>
      <c r="D45" s="6">
        <f>IF(C45="","",IFERROR(F44*'Piano ammortamento'!$K$2/12,0))</f>
        <v/>
      </c>
      <c r="E45" s="6">
        <f>IF(C45="","",IFERROR(C45-D45,0))</f>
        <v/>
      </c>
      <c r="F45" s="6">
        <f>IF(E45="","",MAX(0,F44-E45))</f>
        <v/>
      </c>
    </row>
    <row r="46">
      <c r="A46" s="20" t="n">
        <v>42</v>
      </c>
      <c r="B46" s="33">
        <f>IF(OR('Piano ammortamento'!$B$2="",A46&gt;'Piano ammortamento'!$H$2),"",'Piano ammortamento'!$M$2+ROUND(A46*30.4375,0))</f>
        <v/>
      </c>
      <c r="C46" s="11">
        <f>IF(OR('Piano ammortamento'!$B$2="",A46&gt;'Piano ammortamento'!$H$2,'Piano ammortamento'!$E$2="",'Piano ammortamento'!$H$2="",'Piano ammortamento'!$K$2=""),"",IFERROR(-PMT('Piano ammortamento'!$K$2/12,'Piano ammortamento'!$H$2*12,'Piano ammortamento'!$E$2),0))</f>
        <v/>
      </c>
      <c r="D46" s="11">
        <f>IF(C46="","",IFERROR(F45*'Piano ammortamento'!$K$2/12,0))</f>
        <v/>
      </c>
      <c r="E46" s="11">
        <f>IF(C46="","",IFERROR(C46-D46,0))</f>
        <v/>
      </c>
      <c r="F46" s="11">
        <f>IF(E46="","",MAX(0,F45-E46))</f>
        <v/>
      </c>
    </row>
    <row r="47">
      <c r="A47" s="19" t="n">
        <v>43</v>
      </c>
      <c r="B47" s="32">
        <f>IF(OR('Piano ammortamento'!$B$2="",A47&gt;'Piano ammortamento'!$H$2),"",'Piano ammortamento'!$M$2+ROUND(A47*30.4375,0))</f>
        <v/>
      </c>
      <c r="C47" s="6">
        <f>IF(OR('Piano ammortamento'!$B$2="",A47&gt;'Piano ammortamento'!$H$2,'Piano ammortamento'!$E$2="",'Piano ammortamento'!$H$2="",'Piano ammortamento'!$K$2=""),"",IFERROR(-PMT('Piano ammortamento'!$K$2/12,'Piano ammortamento'!$H$2*12,'Piano ammortamento'!$E$2),0))</f>
        <v/>
      </c>
      <c r="D47" s="6">
        <f>IF(C47="","",IFERROR(F46*'Piano ammortamento'!$K$2/12,0))</f>
        <v/>
      </c>
      <c r="E47" s="6">
        <f>IF(C47="","",IFERROR(C47-D47,0))</f>
        <v/>
      </c>
      <c r="F47" s="6">
        <f>IF(E47="","",MAX(0,F46-E47))</f>
        <v/>
      </c>
    </row>
    <row r="48">
      <c r="A48" s="20" t="n">
        <v>44</v>
      </c>
      <c r="B48" s="33">
        <f>IF(OR('Piano ammortamento'!$B$2="",A48&gt;'Piano ammortamento'!$H$2),"",'Piano ammortamento'!$M$2+ROUND(A48*30.4375,0))</f>
        <v/>
      </c>
      <c r="C48" s="11">
        <f>IF(OR('Piano ammortamento'!$B$2="",A48&gt;'Piano ammortamento'!$H$2,'Piano ammortamento'!$E$2="",'Piano ammortamento'!$H$2="",'Piano ammortamento'!$K$2=""),"",IFERROR(-PMT('Piano ammortamento'!$K$2/12,'Piano ammortamento'!$H$2*12,'Piano ammortamento'!$E$2),0))</f>
        <v/>
      </c>
      <c r="D48" s="11">
        <f>IF(C48="","",IFERROR(F47*'Piano ammortamento'!$K$2/12,0))</f>
        <v/>
      </c>
      <c r="E48" s="11">
        <f>IF(C48="","",IFERROR(C48-D48,0))</f>
        <v/>
      </c>
      <c r="F48" s="11">
        <f>IF(E48="","",MAX(0,F47-E48))</f>
        <v/>
      </c>
    </row>
    <row r="49">
      <c r="A49" s="19" t="n">
        <v>45</v>
      </c>
      <c r="B49" s="32">
        <f>IF(OR('Piano ammortamento'!$B$2="",A49&gt;'Piano ammortamento'!$H$2),"",'Piano ammortamento'!$M$2+ROUND(A49*30.4375,0))</f>
        <v/>
      </c>
      <c r="C49" s="6">
        <f>IF(OR('Piano ammortamento'!$B$2="",A49&gt;'Piano ammortamento'!$H$2,'Piano ammortamento'!$E$2="",'Piano ammortamento'!$H$2="",'Piano ammortamento'!$K$2=""),"",IFERROR(-PMT('Piano ammortamento'!$K$2/12,'Piano ammortamento'!$H$2*12,'Piano ammortamento'!$E$2),0))</f>
        <v/>
      </c>
      <c r="D49" s="6">
        <f>IF(C49="","",IFERROR(F48*'Piano ammortamento'!$K$2/12,0))</f>
        <v/>
      </c>
      <c r="E49" s="6">
        <f>IF(C49="","",IFERROR(C49-D49,0))</f>
        <v/>
      </c>
      <c r="F49" s="6">
        <f>IF(E49="","",MAX(0,F48-E49))</f>
        <v/>
      </c>
    </row>
    <row r="50">
      <c r="A50" s="20" t="n">
        <v>46</v>
      </c>
      <c r="B50" s="33">
        <f>IF(OR('Piano ammortamento'!$B$2="",A50&gt;'Piano ammortamento'!$H$2),"",'Piano ammortamento'!$M$2+ROUND(A50*30.4375,0))</f>
        <v/>
      </c>
      <c r="C50" s="11">
        <f>IF(OR('Piano ammortamento'!$B$2="",A50&gt;'Piano ammortamento'!$H$2,'Piano ammortamento'!$E$2="",'Piano ammortamento'!$H$2="",'Piano ammortamento'!$K$2=""),"",IFERROR(-PMT('Piano ammortamento'!$K$2/12,'Piano ammortamento'!$H$2*12,'Piano ammortamento'!$E$2),0))</f>
        <v/>
      </c>
      <c r="D50" s="11">
        <f>IF(C50="","",IFERROR(F49*'Piano ammortamento'!$K$2/12,0))</f>
        <v/>
      </c>
      <c r="E50" s="11">
        <f>IF(C50="","",IFERROR(C50-D50,0))</f>
        <v/>
      </c>
      <c r="F50" s="11">
        <f>IF(E50="","",MAX(0,F49-E50))</f>
        <v/>
      </c>
    </row>
    <row r="51">
      <c r="A51" s="19" t="n">
        <v>47</v>
      </c>
      <c r="B51" s="32">
        <f>IF(OR('Piano ammortamento'!$B$2="",A51&gt;'Piano ammortamento'!$H$2),"",'Piano ammortamento'!$M$2+ROUND(A51*30.4375,0))</f>
        <v/>
      </c>
      <c r="C51" s="6">
        <f>IF(OR('Piano ammortamento'!$B$2="",A51&gt;'Piano ammortamento'!$H$2,'Piano ammortamento'!$E$2="",'Piano ammortamento'!$H$2="",'Piano ammortamento'!$K$2=""),"",IFERROR(-PMT('Piano ammortamento'!$K$2/12,'Piano ammortamento'!$H$2*12,'Piano ammortamento'!$E$2),0))</f>
        <v/>
      </c>
      <c r="D51" s="6">
        <f>IF(C51="","",IFERROR(F50*'Piano ammortamento'!$K$2/12,0))</f>
        <v/>
      </c>
      <c r="E51" s="6">
        <f>IF(C51="","",IFERROR(C51-D51,0))</f>
        <v/>
      </c>
      <c r="F51" s="6">
        <f>IF(E51="","",MAX(0,F50-E51))</f>
        <v/>
      </c>
    </row>
    <row r="52">
      <c r="A52" s="20" t="n">
        <v>48</v>
      </c>
      <c r="B52" s="33">
        <f>IF(OR('Piano ammortamento'!$B$2="",A52&gt;'Piano ammortamento'!$H$2),"",'Piano ammortamento'!$M$2+ROUND(A52*30.4375,0))</f>
        <v/>
      </c>
      <c r="C52" s="11">
        <f>IF(OR('Piano ammortamento'!$B$2="",A52&gt;'Piano ammortamento'!$H$2,'Piano ammortamento'!$E$2="",'Piano ammortamento'!$H$2="",'Piano ammortamento'!$K$2=""),"",IFERROR(-PMT('Piano ammortamento'!$K$2/12,'Piano ammortamento'!$H$2*12,'Piano ammortamento'!$E$2),0))</f>
        <v/>
      </c>
      <c r="D52" s="11">
        <f>IF(C52="","",IFERROR(F51*'Piano ammortamento'!$K$2/12,0))</f>
        <v/>
      </c>
      <c r="E52" s="11">
        <f>IF(C52="","",IFERROR(C52-D52,0))</f>
        <v/>
      </c>
      <c r="F52" s="11">
        <f>IF(E52="","",MAX(0,F51-E52))</f>
        <v/>
      </c>
    </row>
    <row r="53">
      <c r="A53" s="19" t="n">
        <v>49</v>
      </c>
      <c r="B53" s="32">
        <f>IF(OR('Piano ammortamento'!$B$2="",A53&gt;'Piano ammortamento'!$H$2),"",'Piano ammortamento'!$M$2+ROUND(A53*30.4375,0))</f>
        <v/>
      </c>
      <c r="C53" s="6">
        <f>IF(OR('Piano ammortamento'!$B$2="",A53&gt;'Piano ammortamento'!$H$2,'Piano ammortamento'!$E$2="",'Piano ammortamento'!$H$2="",'Piano ammortamento'!$K$2=""),"",IFERROR(-PMT('Piano ammortamento'!$K$2/12,'Piano ammortamento'!$H$2*12,'Piano ammortamento'!$E$2),0))</f>
        <v/>
      </c>
      <c r="D53" s="6">
        <f>IF(C53="","",IFERROR(F52*'Piano ammortamento'!$K$2/12,0))</f>
        <v/>
      </c>
      <c r="E53" s="6">
        <f>IF(C53="","",IFERROR(C53-D53,0))</f>
        <v/>
      </c>
      <c r="F53" s="6">
        <f>IF(E53="","",MAX(0,F52-E53))</f>
        <v/>
      </c>
    </row>
    <row r="54">
      <c r="A54" s="20" t="n">
        <v>50</v>
      </c>
      <c r="B54" s="33">
        <f>IF(OR('Piano ammortamento'!$B$2="",A54&gt;'Piano ammortamento'!$H$2),"",'Piano ammortamento'!$M$2+ROUND(A54*30.4375,0))</f>
        <v/>
      </c>
      <c r="C54" s="11">
        <f>IF(OR('Piano ammortamento'!$B$2="",A54&gt;'Piano ammortamento'!$H$2,'Piano ammortamento'!$E$2="",'Piano ammortamento'!$H$2="",'Piano ammortamento'!$K$2=""),"",IFERROR(-PMT('Piano ammortamento'!$K$2/12,'Piano ammortamento'!$H$2*12,'Piano ammortamento'!$E$2),0))</f>
        <v/>
      </c>
      <c r="D54" s="11">
        <f>IF(C54="","",IFERROR(F53*'Piano ammortamento'!$K$2/12,0))</f>
        <v/>
      </c>
      <c r="E54" s="11">
        <f>IF(C54="","",IFERROR(C54-D54,0))</f>
        <v/>
      </c>
      <c r="F54" s="11">
        <f>IF(E54="","",MAX(0,F53-E54))</f>
        <v/>
      </c>
    </row>
    <row r="55">
      <c r="A55" s="19" t="n">
        <v>51</v>
      </c>
      <c r="B55" s="32">
        <f>IF(OR('Piano ammortamento'!$B$2="",A55&gt;'Piano ammortamento'!$H$2),"",'Piano ammortamento'!$M$2+ROUND(A55*30.4375,0))</f>
        <v/>
      </c>
      <c r="C55" s="6">
        <f>IF(OR('Piano ammortamento'!$B$2="",A55&gt;'Piano ammortamento'!$H$2,'Piano ammortamento'!$E$2="",'Piano ammortamento'!$H$2="",'Piano ammortamento'!$K$2=""),"",IFERROR(-PMT('Piano ammortamento'!$K$2/12,'Piano ammortamento'!$H$2*12,'Piano ammortamento'!$E$2),0))</f>
        <v/>
      </c>
      <c r="D55" s="6">
        <f>IF(C55="","",IFERROR(F54*'Piano ammortamento'!$K$2/12,0))</f>
        <v/>
      </c>
      <c r="E55" s="6">
        <f>IF(C55="","",IFERROR(C55-D55,0))</f>
        <v/>
      </c>
      <c r="F55" s="6">
        <f>IF(E55="","",MAX(0,F54-E55))</f>
        <v/>
      </c>
    </row>
    <row r="56">
      <c r="A56" s="20" t="n">
        <v>52</v>
      </c>
      <c r="B56" s="33">
        <f>IF(OR('Piano ammortamento'!$B$2="",A56&gt;'Piano ammortamento'!$H$2),"",'Piano ammortamento'!$M$2+ROUND(A56*30.4375,0))</f>
        <v/>
      </c>
      <c r="C56" s="11">
        <f>IF(OR('Piano ammortamento'!$B$2="",A56&gt;'Piano ammortamento'!$H$2,'Piano ammortamento'!$E$2="",'Piano ammortamento'!$H$2="",'Piano ammortamento'!$K$2=""),"",IFERROR(-PMT('Piano ammortamento'!$K$2/12,'Piano ammortamento'!$H$2*12,'Piano ammortamento'!$E$2),0))</f>
        <v/>
      </c>
      <c r="D56" s="11">
        <f>IF(C56="","",IFERROR(F55*'Piano ammortamento'!$K$2/12,0))</f>
        <v/>
      </c>
      <c r="E56" s="11">
        <f>IF(C56="","",IFERROR(C56-D56,0))</f>
        <v/>
      </c>
      <c r="F56" s="11">
        <f>IF(E56="","",MAX(0,F55-E56))</f>
        <v/>
      </c>
    </row>
    <row r="57">
      <c r="A57" s="19" t="n">
        <v>53</v>
      </c>
      <c r="B57" s="32">
        <f>IF(OR('Piano ammortamento'!$B$2="",A57&gt;'Piano ammortamento'!$H$2),"",'Piano ammortamento'!$M$2+ROUND(A57*30.4375,0))</f>
        <v/>
      </c>
      <c r="C57" s="6">
        <f>IF(OR('Piano ammortamento'!$B$2="",A57&gt;'Piano ammortamento'!$H$2,'Piano ammortamento'!$E$2="",'Piano ammortamento'!$H$2="",'Piano ammortamento'!$K$2=""),"",IFERROR(-PMT('Piano ammortamento'!$K$2/12,'Piano ammortamento'!$H$2*12,'Piano ammortamento'!$E$2),0))</f>
        <v/>
      </c>
      <c r="D57" s="6">
        <f>IF(C57="","",IFERROR(F56*'Piano ammortamento'!$K$2/12,0))</f>
        <v/>
      </c>
      <c r="E57" s="6">
        <f>IF(C57="","",IFERROR(C57-D57,0))</f>
        <v/>
      </c>
      <c r="F57" s="6">
        <f>IF(E57="","",MAX(0,F56-E57))</f>
        <v/>
      </c>
    </row>
    <row r="58">
      <c r="A58" s="20" t="n">
        <v>54</v>
      </c>
      <c r="B58" s="33">
        <f>IF(OR('Piano ammortamento'!$B$2="",A58&gt;'Piano ammortamento'!$H$2),"",'Piano ammortamento'!$M$2+ROUND(A58*30.4375,0))</f>
        <v/>
      </c>
      <c r="C58" s="11">
        <f>IF(OR('Piano ammortamento'!$B$2="",A58&gt;'Piano ammortamento'!$H$2,'Piano ammortamento'!$E$2="",'Piano ammortamento'!$H$2="",'Piano ammortamento'!$K$2=""),"",IFERROR(-PMT('Piano ammortamento'!$K$2/12,'Piano ammortamento'!$H$2*12,'Piano ammortamento'!$E$2),0))</f>
        <v/>
      </c>
      <c r="D58" s="11">
        <f>IF(C58="","",IFERROR(F57*'Piano ammortamento'!$K$2/12,0))</f>
        <v/>
      </c>
      <c r="E58" s="11">
        <f>IF(C58="","",IFERROR(C58-D58,0))</f>
        <v/>
      </c>
      <c r="F58" s="11">
        <f>IF(E58="","",MAX(0,F57-E58))</f>
        <v/>
      </c>
    </row>
    <row r="59">
      <c r="A59" s="19" t="n">
        <v>55</v>
      </c>
      <c r="B59" s="32">
        <f>IF(OR('Piano ammortamento'!$B$2="",A59&gt;'Piano ammortamento'!$H$2),"",'Piano ammortamento'!$M$2+ROUND(A59*30.4375,0))</f>
        <v/>
      </c>
      <c r="C59" s="6">
        <f>IF(OR('Piano ammortamento'!$B$2="",A59&gt;'Piano ammortamento'!$H$2,'Piano ammortamento'!$E$2="",'Piano ammortamento'!$H$2="",'Piano ammortamento'!$K$2=""),"",IFERROR(-PMT('Piano ammortamento'!$K$2/12,'Piano ammortamento'!$H$2*12,'Piano ammortamento'!$E$2),0))</f>
        <v/>
      </c>
      <c r="D59" s="6">
        <f>IF(C59="","",IFERROR(F58*'Piano ammortamento'!$K$2/12,0))</f>
        <v/>
      </c>
      <c r="E59" s="6">
        <f>IF(C59="","",IFERROR(C59-D59,0))</f>
        <v/>
      </c>
      <c r="F59" s="6">
        <f>IF(E59="","",MAX(0,F58-E59))</f>
        <v/>
      </c>
    </row>
    <row r="60">
      <c r="A60" s="20" t="n">
        <v>56</v>
      </c>
      <c r="B60" s="33">
        <f>IF(OR('Piano ammortamento'!$B$2="",A60&gt;'Piano ammortamento'!$H$2),"",'Piano ammortamento'!$M$2+ROUND(A60*30.4375,0))</f>
        <v/>
      </c>
      <c r="C60" s="11">
        <f>IF(OR('Piano ammortamento'!$B$2="",A60&gt;'Piano ammortamento'!$H$2,'Piano ammortamento'!$E$2="",'Piano ammortamento'!$H$2="",'Piano ammortamento'!$K$2=""),"",IFERROR(-PMT('Piano ammortamento'!$K$2/12,'Piano ammortamento'!$H$2*12,'Piano ammortamento'!$E$2),0))</f>
        <v/>
      </c>
      <c r="D60" s="11">
        <f>IF(C60="","",IFERROR(F59*'Piano ammortamento'!$K$2/12,0))</f>
        <v/>
      </c>
      <c r="E60" s="11">
        <f>IF(C60="","",IFERROR(C60-D60,0))</f>
        <v/>
      </c>
      <c r="F60" s="11">
        <f>IF(E60="","",MAX(0,F59-E60))</f>
        <v/>
      </c>
    </row>
    <row r="61">
      <c r="A61" s="19" t="n">
        <v>57</v>
      </c>
      <c r="B61" s="32">
        <f>IF(OR('Piano ammortamento'!$B$2="",A61&gt;'Piano ammortamento'!$H$2),"",'Piano ammortamento'!$M$2+ROUND(A61*30.4375,0))</f>
        <v/>
      </c>
      <c r="C61" s="6">
        <f>IF(OR('Piano ammortamento'!$B$2="",A61&gt;'Piano ammortamento'!$H$2,'Piano ammortamento'!$E$2="",'Piano ammortamento'!$H$2="",'Piano ammortamento'!$K$2=""),"",IFERROR(-PMT('Piano ammortamento'!$K$2/12,'Piano ammortamento'!$H$2*12,'Piano ammortamento'!$E$2),0))</f>
        <v/>
      </c>
      <c r="D61" s="6">
        <f>IF(C61="","",IFERROR(F60*'Piano ammortamento'!$K$2/12,0))</f>
        <v/>
      </c>
      <c r="E61" s="6">
        <f>IF(C61="","",IFERROR(C61-D61,0))</f>
        <v/>
      </c>
      <c r="F61" s="6">
        <f>IF(E61="","",MAX(0,F60-E61))</f>
        <v/>
      </c>
    </row>
    <row r="62">
      <c r="A62" s="20" t="n">
        <v>58</v>
      </c>
      <c r="B62" s="33">
        <f>IF(OR('Piano ammortamento'!$B$2="",A62&gt;'Piano ammortamento'!$H$2),"",'Piano ammortamento'!$M$2+ROUND(A62*30.4375,0))</f>
        <v/>
      </c>
      <c r="C62" s="11">
        <f>IF(OR('Piano ammortamento'!$B$2="",A62&gt;'Piano ammortamento'!$H$2,'Piano ammortamento'!$E$2="",'Piano ammortamento'!$H$2="",'Piano ammortamento'!$K$2=""),"",IFERROR(-PMT('Piano ammortamento'!$K$2/12,'Piano ammortamento'!$H$2*12,'Piano ammortamento'!$E$2),0))</f>
        <v/>
      </c>
      <c r="D62" s="11">
        <f>IF(C62="","",IFERROR(F61*'Piano ammortamento'!$K$2/12,0))</f>
        <v/>
      </c>
      <c r="E62" s="11">
        <f>IF(C62="","",IFERROR(C62-D62,0))</f>
        <v/>
      </c>
      <c r="F62" s="11">
        <f>IF(E62="","",MAX(0,F61-E62))</f>
        <v/>
      </c>
    </row>
    <row r="63">
      <c r="A63" s="19" t="n">
        <v>59</v>
      </c>
      <c r="B63" s="32">
        <f>IF(OR('Piano ammortamento'!$B$2="",A63&gt;'Piano ammortamento'!$H$2),"",'Piano ammortamento'!$M$2+ROUND(A63*30.4375,0))</f>
        <v/>
      </c>
      <c r="C63" s="6">
        <f>IF(OR('Piano ammortamento'!$B$2="",A63&gt;'Piano ammortamento'!$H$2,'Piano ammortamento'!$E$2="",'Piano ammortamento'!$H$2="",'Piano ammortamento'!$K$2=""),"",IFERROR(-PMT('Piano ammortamento'!$K$2/12,'Piano ammortamento'!$H$2*12,'Piano ammortamento'!$E$2),0))</f>
        <v/>
      </c>
      <c r="D63" s="6">
        <f>IF(C63="","",IFERROR(F62*'Piano ammortamento'!$K$2/12,0))</f>
        <v/>
      </c>
      <c r="E63" s="6">
        <f>IF(C63="","",IFERROR(C63-D63,0))</f>
        <v/>
      </c>
      <c r="F63" s="6">
        <f>IF(E63="","",MAX(0,F62-E63))</f>
        <v/>
      </c>
    </row>
    <row r="64">
      <c r="A64" s="20" t="n">
        <v>60</v>
      </c>
      <c r="B64" s="33">
        <f>IF(OR('Piano ammortamento'!$B$2="",A64&gt;'Piano ammortamento'!$H$2),"",'Piano ammortamento'!$M$2+ROUND(A64*30.4375,0))</f>
        <v/>
      </c>
      <c r="C64" s="11">
        <f>IF(OR('Piano ammortamento'!$B$2="",A64&gt;'Piano ammortamento'!$H$2,'Piano ammortamento'!$E$2="",'Piano ammortamento'!$H$2="",'Piano ammortamento'!$K$2=""),"",IFERROR(-PMT('Piano ammortamento'!$K$2/12,'Piano ammortamento'!$H$2*12,'Piano ammortamento'!$E$2),0))</f>
        <v/>
      </c>
      <c r="D64" s="11">
        <f>IF(C64="","",IFERROR(F63*'Piano ammortamento'!$K$2/12,0))</f>
        <v/>
      </c>
      <c r="E64" s="11">
        <f>IF(C64="","",IFERROR(C64-D64,0))</f>
        <v/>
      </c>
      <c r="F64" s="11">
        <f>IF(E64="","",MAX(0,F63-E64))</f>
        <v/>
      </c>
    </row>
    <row r="65">
      <c r="A65" s="19" t="n">
        <v>61</v>
      </c>
      <c r="B65" s="32">
        <f>IF(OR('Piano ammortamento'!$B$2="",A65&gt;'Piano ammortamento'!$H$2),"",'Piano ammortamento'!$M$2+ROUND(A65*30.4375,0))</f>
        <v/>
      </c>
      <c r="C65" s="6">
        <f>IF(OR('Piano ammortamento'!$B$2="",A65&gt;'Piano ammortamento'!$H$2,'Piano ammortamento'!$E$2="",'Piano ammortamento'!$H$2="",'Piano ammortamento'!$K$2=""),"",IFERROR(-PMT('Piano ammortamento'!$K$2/12,'Piano ammortamento'!$H$2*12,'Piano ammortamento'!$E$2),0))</f>
        <v/>
      </c>
      <c r="D65" s="6">
        <f>IF(C65="","",IFERROR(F64*'Piano ammortamento'!$K$2/12,0))</f>
        <v/>
      </c>
      <c r="E65" s="6">
        <f>IF(C65="","",IFERROR(C65-D65,0))</f>
        <v/>
      </c>
      <c r="F65" s="6">
        <f>IF(E65="","",MAX(0,F64-E65))</f>
        <v/>
      </c>
    </row>
    <row r="66">
      <c r="A66" s="20" t="n">
        <v>62</v>
      </c>
      <c r="B66" s="33">
        <f>IF(OR('Piano ammortamento'!$B$2="",A66&gt;'Piano ammortamento'!$H$2),"",'Piano ammortamento'!$M$2+ROUND(A66*30.4375,0))</f>
        <v/>
      </c>
      <c r="C66" s="11">
        <f>IF(OR('Piano ammortamento'!$B$2="",A66&gt;'Piano ammortamento'!$H$2,'Piano ammortamento'!$E$2="",'Piano ammortamento'!$H$2="",'Piano ammortamento'!$K$2=""),"",IFERROR(-PMT('Piano ammortamento'!$K$2/12,'Piano ammortamento'!$H$2*12,'Piano ammortamento'!$E$2),0))</f>
        <v/>
      </c>
      <c r="D66" s="11">
        <f>IF(C66="","",IFERROR(F65*'Piano ammortamento'!$K$2/12,0))</f>
        <v/>
      </c>
      <c r="E66" s="11">
        <f>IF(C66="","",IFERROR(C66-D66,0))</f>
        <v/>
      </c>
      <c r="F66" s="11">
        <f>IF(E66="","",MAX(0,F65-E66))</f>
        <v/>
      </c>
    </row>
    <row r="67">
      <c r="A67" s="19" t="n">
        <v>63</v>
      </c>
      <c r="B67" s="32">
        <f>IF(OR('Piano ammortamento'!$B$2="",A67&gt;'Piano ammortamento'!$H$2),"",'Piano ammortamento'!$M$2+ROUND(A67*30.4375,0))</f>
        <v/>
      </c>
      <c r="C67" s="6">
        <f>IF(OR('Piano ammortamento'!$B$2="",A67&gt;'Piano ammortamento'!$H$2,'Piano ammortamento'!$E$2="",'Piano ammortamento'!$H$2="",'Piano ammortamento'!$K$2=""),"",IFERROR(-PMT('Piano ammortamento'!$K$2/12,'Piano ammortamento'!$H$2*12,'Piano ammortamento'!$E$2),0))</f>
        <v/>
      </c>
      <c r="D67" s="6">
        <f>IF(C67="","",IFERROR(F66*'Piano ammortamento'!$K$2/12,0))</f>
        <v/>
      </c>
      <c r="E67" s="6">
        <f>IF(C67="","",IFERROR(C67-D67,0))</f>
        <v/>
      </c>
      <c r="F67" s="6">
        <f>IF(E67="","",MAX(0,F66-E67))</f>
        <v/>
      </c>
    </row>
    <row r="68">
      <c r="A68" s="20" t="n">
        <v>64</v>
      </c>
      <c r="B68" s="33">
        <f>IF(OR('Piano ammortamento'!$B$2="",A68&gt;'Piano ammortamento'!$H$2),"",'Piano ammortamento'!$M$2+ROUND(A68*30.4375,0))</f>
        <v/>
      </c>
      <c r="C68" s="11">
        <f>IF(OR('Piano ammortamento'!$B$2="",A68&gt;'Piano ammortamento'!$H$2,'Piano ammortamento'!$E$2="",'Piano ammortamento'!$H$2="",'Piano ammortamento'!$K$2=""),"",IFERROR(-PMT('Piano ammortamento'!$K$2/12,'Piano ammortamento'!$H$2*12,'Piano ammortamento'!$E$2),0))</f>
        <v/>
      </c>
      <c r="D68" s="11">
        <f>IF(C68="","",IFERROR(F67*'Piano ammortamento'!$K$2/12,0))</f>
        <v/>
      </c>
      <c r="E68" s="11">
        <f>IF(C68="","",IFERROR(C68-D68,0))</f>
        <v/>
      </c>
      <c r="F68" s="11">
        <f>IF(E68="","",MAX(0,F67-E68))</f>
        <v/>
      </c>
    </row>
    <row r="69">
      <c r="A69" s="19" t="n">
        <v>65</v>
      </c>
      <c r="B69" s="32">
        <f>IF(OR('Piano ammortamento'!$B$2="",A69&gt;'Piano ammortamento'!$H$2),"",'Piano ammortamento'!$M$2+ROUND(A69*30.4375,0))</f>
        <v/>
      </c>
      <c r="C69" s="6">
        <f>IF(OR('Piano ammortamento'!$B$2="",A69&gt;'Piano ammortamento'!$H$2,'Piano ammortamento'!$E$2="",'Piano ammortamento'!$H$2="",'Piano ammortamento'!$K$2=""),"",IFERROR(-PMT('Piano ammortamento'!$K$2/12,'Piano ammortamento'!$H$2*12,'Piano ammortamento'!$E$2),0))</f>
        <v/>
      </c>
      <c r="D69" s="6">
        <f>IF(C69="","",IFERROR(F68*'Piano ammortamento'!$K$2/12,0))</f>
        <v/>
      </c>
      <c r="E69" s="6">
        <f>IF(C69="","",IFERROR(C69-D69,0))</f>
        <v/>
      </c>
      <c r="F69" s="6">
        <f>IF(E69="","",MAX(0,F68-E69))</f>
        <v/>
      </c>
    </row>
    <row r="70">
      <c r="A70" s="20" t="n">
        <v>66</v>
      </c>
      <c r="B70" s="33">
        <f>IF(OR('Piano ammortamento'!$B$2="",A70&gt;'Piano ammortamento'!$H$2),"",'Piano ammortamento'!$M$2+ROUND(A70*30.4375,0))</f>
        <v/>
      </c>
      <c r="C70" s="11">
        <f>IF(OR('Piano ammortamento'!$B$2="",A70&gt;'Piano ammortamento'!$H$2,'Piano ammortamento'!$E$2="",'Piano ammortamento'!$H$2="",'Piano ammortamento'!$K$2=""),"",IFERROR(-PMT('Piano ammortamento'!$K$2/12,'Piano ammortamento'!$H$2*12,'Piano ammortamento'!$E$2),0))</f>
        <v/>
      </c>
      <c r="D70" s="11">
        <f>IF(C70="","",IFERROR(F69*'Piano ammortamento'!$K$2/12,0))</f>
        <v/>
      </c>
      <c r="E70" s="11">
        <f>IF(C70="","",IFERROR(C70-D70,0))</f>
        <v/>
      </c>
      <c r="F70" s="11">
        <f>IF(E70="","",MAX(0,F69-E70))</f>
        <v/>
      </c>
    </row>
    <row r="71">
      <c r="A71" s="19" t="n">
        <v>67</v>
      </c>
      <c r="B71" s="32">
        <f>IF(OR('Piano ammortamento'!$B$2="",A71&gt;'Piano ammortamento'!$H$2),"",'Piano ammortamento'!$M$2+ROUND(A71*30.4375,0))</f>
        <v/>
      </c>
      <c r="C71" s="6">
        <f>IF(OR('Piano ammortamento'!$B$2="",A71&gt;'Piano ammortamento'!$H$2,'Piano ammortamento'!$E$2="",'Piano ammortamento'!$H$2="",'Piano ammortamento'!$K$2=""),"",IFERROR(-PMT('Piano ammortamento'!$K$2/12,'Piano ammortamento'!$H$2*12,'Piano ammortamento'!$E$2),0))</f>
        <v/>
      </c>
      <c r="D71" s="6">
        <f>IF(C71="","",IFERROR(F70*'Piano ammortamento'!$K$2/12,0))</f>
        <v/>
      </c>
      <c r="E71" s="6">
        <f>IF(C71="","",IFERROR(C71-D71,0))</f>
        <v/>
      </c>
      <c r="F71" s="6">
        <f>IF(E71="","",MAX(0,F70-E71))</f>
        <v/>
      </c>
    </row>
    <row r="72">
      <c r="A72" s="20" t="n">
        <v>68</v>
      </c>
      <c r="B72" s="33">
        <f>IF(OR('Piano ammortamento'!$B$2="",A72&gt;'Piano ammortamento'!$H$2),"",'Piano ammortamento'!$M$2+ROUND(A72*30.4375,0))</f>
        <v/>
      </c>
      <c r="C72" s="11">
        <f>IF(OR('Piano ammortamento'!$B$2="",A72&gt;'Piano ammortamento'!$H$2,'Piano ammortamento'!$E$2="",'Piano ammortamento'!$H$2="",'Piano ammortamento'!$K$2=""),"",IFERROR(-PMT('Piano ammortamento'!$K$2/12,'Piano ammortamento'!$H$2*12,'Piano ammortamento'!$E$2),0))</f>
        <v/>
      </c>
      <c r="D72" s="11">
        <f>IF(C72="","",IFERROR(F71*'Piano ammortamento'!$K$2/12,0))</f>
        <v/>
      </c>
      <c r="E72" s="11">
        <f>IF(C72="","",IFERROR(C72-D72,0))</f>
        <v/>
      </c>
      <c r="F72" s="11">
        <f>IF(E72="","",MAX(0,F71-E72))</f>
        <v/>
      </c>
    </row>
    <row r="73">
      <c r="A73" s="19" t="n">
        <v>69</v>
      </c>
      <c r="B73" s="32">
        <f>IF(OR('Piano ammortamento'!$B$2="",A73&gt;'Piano ammortamento'!$H$2),"",'Piano ammortamento'!$M$2+ROUND(A73*30.4375,0))</f>
        <v/>
      </c>
      <c r="C73" s="6">
        <f>IF(OR('Piano ammortamento'!$B$2="",A73&gt;'Piano ammortamento'!$H$2,'Piano ammortamento'!$E$2="",'Piano ammortamento'!$H$2="",'Piano ammortamento'!$K$2=""),"",IFERROR(-PMT('Piano ammortamento'!$K$2/12,'Piano ammortamento'!$H$2*12,'Piano ammortamento'!$E$2),0))</f>
        <v/>
      </c>
      <c r="D73" s="6">
        <f>IF(C73="","",IFERROR(F72*'Piano ammortamento'!$K$2/12,0))</f>
        <v/>
      </c>
      <c r="E73" s="6">
        <f>IF(C73="","",IFERROR(C73-D73,0))</f>
        <v/>
      </c>
      <c r="F73" s="6">
        <f>IF(E73="","",MAX(0,F72-E73))</f>
        <v/>
      </c>
    </row>
    <row r="74">
      <c r="A74" s="20" t="n">
        <v>70</v>
      </c>
      <c r="B74" s="33">
        <f>IF(OR('Piano ammortamento'!$B$2="",A74&gt;'Piano ammortamento'!$H$2),"",'Piano ammortamento'!$M$2+ROUND(A74*30.4375,0))</f>
        <v/>
      </c>
      <c r="C74" s="11">
        <f>IF(OR('Piano ammortamento'!$B$2="",A74&gt;'Piano ammortamento'!$H$2,'Piano ammortamento'!$E$2="",'Piano ammortamento'!$H$2="",'Piano ammortamento'!$K$2=""),"",IFERROR(-PMT('Piano ammortamento'!$K$2/12,'Piano ammortamento'!$H$2*12,'Piano ammortamento'!$E$2),0))</f>
        <v/>
      </c>
      <c r="D74" s="11">
        <f>IF(C74="","",IFERROR(F73*'Piano ammortamento'!$K$2/12,0))</f>
        <v/>
      </c>
      <c r="E74" s="11">
        <f>IF(C74="","",IFERROR(C74-D74,0))</f>
        <v/>
      </c>
      <c r="F74" s="11">
        <f>IF(E74="","",MAX(0,F73-E74))</f>
        <v/>
      </c>
    </row>
    <row r="75">
      <c r="A75" s="19" t="n">
        <v>71</v>
      </c>
      <c r="B75" s="32">
        <f>IF(OR('Piano ammortamento'!$B$2="",A75&gt;'Piano ammortamento'!$H$2),"",'Piano ammortamento'!$M$2+ROUND(A75*30.4375,0))</f>
        <v/>
      </c>
      <c r="C75" s="6">
        <f>IF(OR('Piano ammortamento'!$B$2="",A75&gt;'Piano ammortamento'!$H$2,'Piano ammortamento'!$E$2="",'Piano ammortamento'!$H$2="",'Piano ammortamento'!$K$2=""),"",IFERROR(-PMT('Piano ammortamento'!$K$2/12,'Piano ammortamento'!$H$2*12,'Piano ammortamento'!$E$2),0))</f>
        <v/>
      </c>
      <c r="D75" s="6">
        <f>IF(C75="","",IFERROR(F74*'Piano ammortamento'!$K$2/12,0))</f>
        <v/>
      </c>
      <c r="E75" s="6">
        <f>IF(C75="","",IFERROR(C75-D75,0))</f>
        <v/>
      </c>
      <c r="F75" s="6">
        <f>IF(E75="","",MAX(0,F74-E75))</f>
        <v/>
      </c>
    </row>
    <row r="76">
      <c r="A76" s="20" t="n">
        <v>72</v>
      </c>
      <c r="B76" s="33">
        <f>IF(OR('Piano ammortamento'!$B$2="",A76&gt;'Piano ammortamento'!$H$2),"",'Piano ammortamento'!$M$2+ROUND(A76*30.4375,0))</f>
        <v/>
      </c>
      <c r="C76" s="11">
        <f>IF(OR('Piano ammortamento'!$B$2="",A76&gt;'Piano ammortamento'!$H$2,'Piano ammortamento'!$E$2="",'Piano ammortamento'!$H$2="",'Piano ammortamento'!$K$2=""),"",IFERROR(-PMT('Piano ammortamento'!$K$2/12,'Piano ammortamento'!$H$2*12,'Piano ammortamento'!$E$2),0))</f>
        <v/>
      </c>
      <c r="D76" s="11">
        <f>IF(C76="","",IFERROR(F75*'Piano ammortamento'!$K$2/12,0))</f>
        <v/>
      </c>
      <c r="E76" s="11">
        <f>IF(C76="","",IFERROR(C76-D76,0))</f>
        <v/>
      </c>
      <c r="F76" s="11">
        <f>IF(E76="","",MAX(0,F75-E76))</f>
        <v/>
      </c>
    </row>
    <row r="77">
      <c r="A77" s="19" t="n">
        <v>73</v>
      </c>
      <c r="B77" s="32">
        <f>IF(OR('Piano ammortamento'!$B$2="",A77&gt;'Piano ammortamento'!$H$2),"",'Piano ammortamento'!$M$2+ROUND(A77*30.4375,0))</f>
        <v/>
      </c>
      <c r="C77" s="6">
        <f>IF(OR('Piano ammortamento'!$B$2="",A77&gt;'Piano ammortamento'!$H$2,'Piano ammortamento'!$E$2="",'Piano ammortamento'!$H$2="",'Piano ammortamento'!$K$2=""),"",IFERROR(-PMT('Piano ammortamento'!$K$2/12,'Piano ammortamento'!$H$2*12,'Piano ammortamento'!$E$2),0))</f>
        <v/>
      </c>
      <c r="D77" s="6">
        <f>IF(C77="","",IFERROR(F76*'Piano ammortamento'!$K$2/12,0))</f>
        <v/>
      </c>
      <c r="E77" s="6">
        <f>IF(C77="","",IFERROR(C77-D77,0))</f>
        <v/>
      </c>
      <c r="F77" s="6">
        <f>IF(E77="","",MAX(0,F76-E77))</f>
        <v/>
      </c>
    </row>
    <row r="78">
      <c r="A78" s="20" t="n">
        <v>74</v>
      </c>
      <c r="B78" s="33">
        <f>IF(OR('Piano ammortamento'!$B$2="",A78&gt;'Piano ammortamento'!$H$2),"",'Piano ammortamento'!$M$2+ROUND(A78*30.4375,0))</f>
        <v/>
      </c>
      <c r="C78" s="11">
        <f>IF(OR('Piano ammortamento'!$B$2="",A78&gt;'Piano ammortamento'!$H$2,'Piano ammortamento'!$E$2="",'Piano ammortamento'!$H$2="",'Piano ammortamento'!$K$2=""),"",IFERROR(-PMT('Piano ammortamento'!$K$2/12,'Piano ammortamento'!$H$2*12,'Piano ammortamento'!$E$2),0))</f>
        <v/>
      </c>
      <c r="D78" s="11">
        <f>IF(C78="","",IFERROR(F77*'Piano ammortamento'!$K$2/12,0))</f>
        <v/>
      </c>
      <c r="E78" s="11">
        <f>IF(C78="","",IFERROR(C78-D78,0))</f>
        <v/>
      </c>
      <c r="F78" s="11">
        <f>IF(E78="","",MAX(0,F77-E78))</f>
        <v/>
      </c>
    </row>
    <row r="79">
      <c r="A79" s="19" t="n">
        <v>75</v>
      </c>
      <c r="B79" s="32">
        <f>IF(OR('Piano ammortamento'!$B$2="",A79&gt;'Piano ammortamento'!$H$2),"",'Piano ammortamento'!$M$2+ROUND(A79*30.4375,0))</f>
        <v/>
      </c>
      <c r="C79" s="6">
        <f>IF(OR('Piano ammortamento'!$B$2="",A79&gt;'Piano ammortamento'!$H$2,'Piano ammortamento'!$E$2="",'Piano ammortamento'!$H$2="",'Piano ammortamento'!$K$2=""),"",IFERROR(-PMT('Piano ammortamento'!$K$2/12,'Piano ammortamento'!$H$2*12,'Piano ammortamento'!$E$2),0))</f>
        <v/>
      </c>
      <c r="D79" s="6">
        <f>IF(C79="","",IFERROR(F78*'Piano ammortamento'!$K$2/12,0))</f>
        <v/>
      </c>
      <c r="E79" s="6">
        <f>IF(C79="","",IFERROR(C79-D79,0))</f>
        <v/>
      </c>
      <c r="F79" s="6">
        <f>IF(E79="","",MAX(0,F78-E79))</f>
        <v/>
      </c>
    </row>
    <row r="80">
      <c r="A80" s="20" t="n">
        <v>76</v>
      </c>
      <c r="B80" s="33">
        <f>IF(OR('Piano ammortamento'!$B$2="",A80&gt;'Piano ammortamento'!$H$2),"",'Piano ammortamento'!$M$2+ROUND(A80*30.4375,0))</f>
        <v/>
      </c>
      <c r="C80" s="11">
        <f>IF(OR('Piano ammortamento'!$B$2="",A80&gt;'Piano ammortamento'!$H$2,'Piano ammortamento'!$E$2="",'Piano ammortamento'!$H$2="",'Piano ammortamento'!$K$2=""),"",IFERROR(-PMT('Piano ammortamento'!$K$2/12,'Piano ammortamento'!$H$2*12,'Piano ammortamento'!$E$2),0))</f>
        <v/>
      </c>
      <c r="D80" s="11">
        <f>IF(C80="","",IFERROR(F79*'Piano ammortamento'!$K$2/12,0))</f>
        <v/>
      </c>
      <c r="E80" s="11">
        <f>IF(C80="","",IFERROR(C80-D80,0))</f>
        <v/>
      </c>
      <c r="F80" s="11">
        <f>IF(E80="","",MAX(0,F79-E80))</f>
        <v/>
      </c>
    </row>
    <row r="81">
      <c r="A81" s="19" t="n">
        <v>77</v>
      </c>
      <c r="B81" s="32">
        <f>IF(OR('Piano ammortamento'!$B$2="",A81&gt;'Piano ammortamento'!$H$2),"",'Piano ammortamento'!$M$2+ROUND(A81*30.4375,0))</f>
        <v/>
      </c>
      <c r="C81" s="6">
        <f>IF(OR('Piano ammortamento'!$B$2="",A81&gt;'Piano ammortamento'!$H$2,'Piano ammortamento'!$E$2="",'Piano ammortamento'!$H$2="",'Piano ammortamento'!$K$2=""),"",IFERROR(-PMT('Piano ammortamento'!$K$2/12,'Piano ammortamento'!$H$2*12,'Piano ammortamento'!$E$2),0))</f>
        <v/>
      </c>
      <c r="D81" s="6">
        <f>IF(C81="","",IFERROR(F80*'Piano ammortamento'!$K$2/12,0))</f>
        <v/>
      </c>
      <c r="E81" s="6">
        <f>IF(C81="","",IFERROR(C81-D81,0))</f>
        <v/>
      </c>
      <c r="F81" s="6">
        <f>IF(E81="","",MAX(0,F80-E81))</f>
        <v/>
      </c>
    </row>
    <row r="82">
      <c r="A82" s="20" t="n">
        <v>78</v>
      </c>
      <c r="B82" s="33">
        <f>IF(OR('Piano ammortamento'!$B$2="",A82&gt;'Piano ammortamento'!$H$2),"",'Piano ammortamento'!$M$2+ROUND(A82*30.4375,0))</f>
        <v/>
      </c>
      <c r="C82" s="11">
        <f>IF(OR('Piano ammortamento'!$B$2="",A82&gt;'Piano ammortamento'!$H$2,'Piano ammortamento'!$E$2="",'Piano ammortamento'!$H$2="",'Piano ammortamento'!$K$2=""),"",IFERROR(-PMT('Piano ammortamento'!$K$2/12,'Piano ammortamento'!$H$2*12,'Piano ammortamento'!$E$2),0))</f>
        <v/>
      </c>
      <c r="D82" s="11">
        <f>IF(C82="","",IFERROR(F81*'Piano ammortamento'!$K$2/12,0))</f>
        <v/>
      </c>
      <c r="E82" s="11">
        <f>IF(C82="","",IFERROR(C82-D82,0))</f>
        <v/>
      </c>
      <c r="F82" s="11">
        <f>IF(E82="","",MAX(0,F81-E82))</f>
        <v/>
      </c>
    </row>
    <row r="83">
      <c r="A83" s="19" t="n">
        <v>79</v>
      </c>
      <c r="B83" s="32">
        <f>IF(OR('Piano ammortamento'!$B$2="",A83&gt;'Piano ammortamento'!$H$2),"",'Piano ammortamento'!$M$2+ROUND(A83*30.4375,0))</f>
        <v/>
      </c>
      <c r="C83" s="6">
        <f>IF(OR('Piano ammortamento'!$B$2="",A83&gt;'Piano ammortamento'!$H$2,'Piano ammortamento'!$E$2="",'Piano ammortamento'!$H$2="",'Piano ammortamento'!$K$2=""),"",IFERROR(-PMT('Piano ammortamento'!$K$2/12,'Piano ammortamento'!$H$2*12,'Piano ammortamento'!$E$2),0))</f>
        <v/>
      </c>
      <c r="D83" s="6">
        <f>IF(C83="","",IFERROR(F82*'Piano ammortamento'!$K$2/12,0))</f>
        <v/>
      </c>
      <c r="E83" s="6">
        <f>IF(C83="","",IFERROR(C83-D83,0))</f>
        <v/>
      </c>
      <c r="F83" s="6">
        <f>IF(E83="","",MAX(0,F82-E83))</f>
        <v/>
      </c>
    </row>
    <row r="84">
      <c r="A84" s="20" t="n">
        <v>80</v>
      </c>
      <c r="B84" s="33">
        <f>IF(OR('Piano ammortamento'!$B$2="",A84&gt;'Piano ammortamento'!$H$2),"",'Piano ammortamento'!$M$2+ROUND(A84*30.4375,0))</f>
        <v/>
      </c>
      <c r="C84" s="11">
        <f>IF(OR('Piano ammortamento'!$B$2="",A84&gt;'Piano ammortamento'!$H$2,'Piano ammortamento'!$E$2="",'Piano ammortamento'!$H$2="",'Piano ammortamento'!$K$2=""),"",IFERROR(-PMT('Piano ammortamento'!$K$2/12,'Piano ammortamento'!$H$2*12,'Piano ammortamento'!$E$2),0))</f>
        <v/>
      </c>
      <c r="D84" s="11">
        <f>IF(C84="","",IFERROR(F83*'Piano ammortamento'!$K$2/12,0))</f>
        <v/>
      </c>
      <c r="E84" s="11">
        <f>IF(C84="","",IFERROR(C84-D84,0))</f>
        <v/>
      </c>
      <c r="F84" s="11">
        <f>IF(E84="","",MAX(0,F83-E84))</f>
        <v/>
      </c>
    </row>
    <row r="85">
      <c r="A85" s="19" t="n">
        <v>81</v>
      </c>
      <c r="B85" s="32">
        <f>IF(OR('Piano ammortamento'!$B$2="",A85&gt;'Piano ammortamento'!$H$2),"",'Piano ammortamento'!$M$2+ROUND(A85*30.4375,0))</f>
        <v/>
      </c>
      <c r="C85" s="6">
        <f>IF(OR('Piano ammortamento'!$B$2="",A85&gt;'Piano ammortamento'!$H$2,'Piano ammortamento'!$E$2="",'Piano ammortamento'!$H$2="",'Piano ammortamento'!$K$2=""),"",IFERROR(-PMT('Piano ammortamento'!$K$2/12,'Piano ammortamento'!$H$2*12,'Piano ammortamento'!$E$2),0))</f>
        <v/>
      </c>
      <c r="D85" s="6">
        <f>IF(C85="","",IFERROR(F84*'Piano ammortamento'!$K$2/12,0))</f>
        <v/>
      </c>
      <c r="E85" s="6">
        <f>IF(C85="","",IFERROR(C85-D85,0))</f>
        <v/>
      </c>
      <c r="F85" s="6">
        <f>IF(E85="","",MAX(0,F84-E85))</f>
        <v/>
      </c>
    </row>
    <row r="86">
      <c r="A86" s="20" t="n">
        <v>82</v>
      </c>
      <c r="B86" s="33">
        <f>IF(OR('Piano ammortamento'!$B$2="",A86&gt;'Piano ammortamento'!$H$2),"",'Piano ammortamento'!$M$2+ROUND(A86*30.4375,0))</f>
        <v/>
      </c>
      <c r="C86" s="11">
        <f>IF(OR('Piano ammortamento'!$B$2="",A86&gt;'Piano ammortamento'!$H$2,'Piano ammortamento'!$E$2="",'Piano ammortamento'!$H$2="",'Piano ammortamento'!$K$2=""),"",IFERROR(-PMT('Piano ammortamento'!$K$2/12,'Piano ammortamento'!$H$2*12,'Piano ammortamento'!$E$2),0))</f>
        <v/>
      </c>
      <c r="D86" s="11">
        <f>IF(C86="","",IFERROR(F85*'Piano ammortamento'!$K$2/12,0))</f>
        <v/>
      </c>
      <c r="E86" s="11">
        <f>IF(C86="","",IFERROR(C86-D86,0))</f>
        <v/>
      </c>
      <c r="F86" s="11">
        <f>IF(E86="","",MAX(0,F85-E86))</f>
        <v/>
      </c>
    </row>
    <row r="87">
      <c r="A87" s="19" t="n">
        <v>83</v>
      </c>
      <c r="B87" s="32">
        <f>IF(OR('Piano ammortamento'!$B$2="",A87&gt;'Piano ammortamento'!$H$2),"",'Piano ammortamento'!$M$2+ROUND(A87*30.4375,0))</f>
        <v/>
      </c>
      <c r="C87" s="6">
        <f>IF(OR('Piano ammortamento'!$B$2="",A87&gt;'Piano ammortamento'!$H$2,'Piano ammortamento'!$E$2="",'Piano ammortamento'!$H$2="",'Piano ammortamento'!$K$2=""),"",IFERROR(-PMT('Piano ammortamento'!$K$2/12,'Piano ammortamento'!$H$2*12,'Piano ammortamento'!$E$2),0))</f>
        <v/>
      </c>
      <c r="D87" s="6">
        <f>IF(C87="","",IFERROR(F86*'Piano ammortamento'!$K$2/12,0))</f>
        <v/>
      </c>
      <c r="E87" s="6">
        <f>IF(C87="","",IFERROR(C87-D87,0))</f>
        <v/>
      </c>
      <c r="F87" s="6">
        <f>IF(E87="","",MAX(0,F86-E87))</f>
        <v/>
      </c>
    </row>
    <row r="88">
      <c r="A88" s="20" t="n">
        <v>84</v>
      </c>
      <c r="B88" s="33">
        <f>IF(OR('Piano ammortamento'!$B$2="",A88&gt;'Piano ammortamento'!$H$2),"",'Piano ammortamento'!$M$2+ROUND(A88*30.4375,0))</f>
        <v/>
      </c>
      <c r="C88" s="11">
        <f>IF(OR('Piano ammortamento'!$B$2="",A88&gt;'Piano ammortamento'!$H$2,'Piano ammortamento'!$E$2="",'Piano ammortamento'!$H$2="",'Piano ammortamento'!$K$2=""),"",IFERROR(-PMT('Piano ammortamento'!$K$2/12,'Piano ammortamento'!$H$2*12,'Piano ammortamento'!$E$2),0))</f>
        <v/>
      </c>
      <c r="D88" s="11">
        <f>IF(C88="","",IFERROR(F87*'Piano ammortamento'!$K$2/12,0))</f>
        <v/>
      </c>
      <c r="E88" s="11">
        <f>IF(C88="","",IFERROR(C88-D88,0))</f>
        <v/>
      </c>
      <c r="F88" s="11">
        <f>IF(E88="","",MAX(0,F87-E88))</f>
        <v/>
      </c>
    </row>
    <row r="89">
      <c r="A89" s="19" t="n">
        <v>85</v>
      </c>
      <c r="B89" s="32">
        <f>IF(OR('Piano ammortamento'!$B$2="",A89&gt;'Piano ammortamento'!$H$2),"",'Piano ammortamento'!$M$2+ROUND(A89*30.4375,0))</f>
        <v/>
      </c>
      <c r="C89" s="6">
        <f>IF(OR('Piano ammortamento'!$B$2="",A89&gt;'Piano ammortamento'!$H$2,'Piano ammortamento'!$E$2="",'Piano ammortamento'!$H$2="",'Piano ammortamento'!$K$2=""),"",IFERROR(-PMT('Piano ammortamento'!$K$2/12,'Piano ammortamento'!$H$2*12,'Piano ammortamento'!$E$2),0))</f>
        <v/>
      </c>
      <c r="D89" s="6">
        <f>IF(C89="","",IFERROR(F88*'Piano ammortamento'!$K$2/12,0))</f>
        <v/>
      </c>
      <c r="E89" s="6">
        <f>IF(C89="","",IFERROR(C89-D89,0))</f>
        <v/>
      </c>
      <c r="F89" s="6">
        <f>IF(E89="","",MAX(0,F88-E89))</f>
        <v/>
      </c>
    </row>
    <row r="90">
      <c r="A90" s="20" t="n">
        <v>86</v>
      </c>
      <c r="B90" s="33">
        <f>IF(OR('Piano ammortamento'!$B$2="",A90&gt;'Piano ammortamento'!$H$2),"",'Piano ammortamento'!$M$2+ROUND(A90*30.4375,0))</f>
        <v/>
      </c>
      <c r="C90" s="11">
        <f>IF(OR('Piano ammortamento'!$B$2="",A90&gt;'Piano ammortamento'!$H$2,'Piano ammortamento'!$E$2="",'Piano ammortamento'!$H$2="",'Piano ammortamento'!$K$2=""),"",IFERROR(-PMT('Piano ammortamento'!$K$2/12,'Piano ammortamento'!$H$2*12,'Piano ammortamento'!$E$2),0))</f>
        <v/>
      </c>
      <c r="D90" s="11">
        <f>IF(C90="","",IFERROR(F89*'Piano ammortamento'!$K$2/12,0))</f>
        <v/>
      </c>
      <c r="E90" s="11">
        <f>IF(C90="","",IFERROR(C90-D90,0))</f>
        <v/>
      </c>
      <c r="F90" s="11">
        <f>IF(E90="","",MAX(0,F89-E90))</f>
        <v/>
      </c>
    </row>
    <row r="91">
      <c r="A91" s="19" t="n">
        <v>87</v>
      </c>
      <c r="B91" s="32">
        <f>IF(OR('Piano ammortamento'!$B$2="",A91&gt;'Piano ammortamento'!$H$2),"",'Piano ammortamento'!$M$2+ROUND(A91*30.4375,0))</f>
        <v/>
      </c>
      <c r="C91" s="6">
        <f>IF(OR('Piano ammortamento'!$B$2="",A91&gt;'Piano ammortamento'!$H$2,'Piano ammortamento'!$E$2="",'Piano ammortamento'!$H$2="",'Piano ammortamento'!$K$2=""),"",IFERROR(-PMT('Piano ammortamento'!$K$2/12,'Piano ammortamento'!$H$2*12,'Piano ammortamento'!$E$2),0))</f>
        <v/>
      </c>
      <c r="D91" s="6">
        <f>IF(C91="","",IFERROR(F90*'Piano ammortamento'!$K$2/12,0))</f>
        <v/>
      </c>
      <c r="E91" s="6">
        <f>IF(C91="","",IFERROR(C91-D91,0))</f>
        <v/>
      </c>
      <c r="F91" s="6">
        <f>IF(E91="","",MAX(0,F90-E91))</f>
        <v/>
      </c>
    </row>
    <row r="92">
      <c r="A92" s="20" t="n">
        <v>88</v>
      </c>
      <c r="B92" s="33">
        <f>IF(OR('Piano ammortamento'!$B$2="",A92&gt;'Piano ammortamento'!$H$2),"",'Piano ammortamento'!$M$2+ROUND(A92*30.4375,0))</f>
        <v/>
      </c>
      <c r="C92" s="11">
        <f>IF(OR('Piano ammortamento'!$B$2="",A92&gt;'Piano ammortamento'!$H$2,'Piano ammortamento'!$E$2="",'Piano ammortamento'!$H$2="",'Piano ammortamento'!$K$2=""),"",IFERROR(-PMT('Piano ammortamento'!$K$2/12,'Piano ammortamento'!$H$2*12,'Piano ammortamento'!$E$2),0))</f>
        <v/>
      </c>
      <c r="D92" s="11">
        <f>IF(C92="","",IFERROR(F91*'Piano ammortamento'!$K$2/12,0))</f>
        <v/>
      </c>
      <c r="E92" s="11">
        <f>IF(C92="","",IFERROR(C92-D92,0))</f>
        <v/>
      </c>
      <c r="F92" s="11">
        <f>IF(E92="","",MAX(0,F91-E92))</f>
        <v/>
      </c>
    </row>
    <row r="93">
      <c r="A93" s="19" t="n">
        <v>89</v>
      </c>
      <c r="B93" s="32">
        <f>IF(OR('Piano ammortamento'!$B$2="",A93&gt;'Piano ammortamento'!$H$2),"",'Piano ammortamento'!$M$2+ROUND(A93*30.4375,0))</f>
        <v/>
      </c>
      <c r="C93" s="6">
        <f>IF(OR('Piano ammortamento'!$B$2="",A93&gt;'Piano ammortamento'!$H$2,'Piano ammortamento'!$E$2="",'Piano ammortamento'!$H$2="",'Piano ammortamento'!$K$2=""),"",IFERROR(-PMT('Piano ammortamento'!$K$2/12,'Piano ammortamento'!$H$2*12,'Piano ammortamento'!$E$2),0))</f>
        <v/>
      </c>
      <c r="D93" s="6">
        <f>IF(C93="","",IFERROR(F92*'Piano ammortamento'!$K$2/12,0))</f>
        <v/>
      </c>
      <c r="E93" s="6">
        <f>IF(C93="","",IFERROR(C93-D93,0))</f>
        <v/>
      </c>
      <c r="F93" s="6">
        <f>IF(E93="","",MAX(0,F92-E93))</f>
        <v/>
      </c>
    </row>
    <row r="94">
      <c r="A94" s="20" t="n">
        <v>90</v>
      </c>
      <c r="B94" s="33">
        <f>IF(OR('Piano ammortamento'!$B$2="",A94&gt;'Piano ammortamento'!$H$2),"",'Piano ammortamento'!$M$2+ROUND(A94*30.4375,0))</f>
        <v/>
      </c>
      <c r="C94" s="11">
        <f>IF(OR('Piano ammortamento'!$B$2="",A94&gt;'Piano ammortamento'!$H$2,'Piano ammortamento'!$E$2="",'Piano ammortamento'!$H$2="",'Piano ammortamento'!$K$2=""),"",IFERROR(-PMT('Piano ammortamento'!$K$2/12,'Piano ammortamento'!$H$2*12,'Piano ammortamento'!$E$2),0))</f>
        <v/>
      </c>
      <c r="D94" s="11">
        <f>IF(C94="","",IFERROR(F93*'Piano ammortamento'!$K$2/12,0))</f>
        <v/>
      </c>
      <c r="E94" s="11">
        <f>IF(C94="","",IFERROR(C94-D94,0))</f>
        <v/>
      </c>
      <c r="F94" s="11">
        <f>IF(E94="","",MAX(0,F93-E94))</f>
        <v/>
      </c>
    </row>
    <row r="95">
      <c r="A95" s="19" t="n">
        <v>91</v>
      </c>
      <c r="B95" s="32">
        <f>IF(OR('Piano ammortamento'!$B$2="",A95&gt;'Piano ammortamento'!$H$2),"",'Piano ammortamento'!$M$2+ROUND(A95*30.4375,0))</f>
        <v/>
      </c>
      <c r="C95" s="6">
        <f>IF(OR('Piano ammortamento'!$B$2="",A95&gt;'Piano ammortamento'!$H$2,'Piano ammortamento'!$E$2="",'Piano ammortamento'!$H$2="",'Piano ammortamento'!$K$2=""),"",IFERROR(-PMT('Piano ammortamento'!$K$2/12,'Piano ammortamento'!$H$2*12,'Piano ammortamento'!$E$2),0))</f>
        <v/>
      </c>
      <c r="D95" s="6">
        <f>IF(C95="","",IFERROR(F94*'Piano ammortamento'!$K$2/12,0))</f>
        <v/>
      </c>
      <c r="E95" s="6">
        <f>IF(C95="","",IFERROR(C95-D95,0))</f>
        <v/>
      </c>
      <c r="F95" s="6">
        <f>IF(E95="","",MAX(0,F94-E95))</f>
        <v/>
      </c>
    </row>
    <row r="96">
      <c r="A96" s="20" t="n">
        <v>92</v>
      </c>
      <c r="B96" s="33">
        <f>IF(OR('Piano ammortamento'!$B$2="",A96&gt;'Piano ammortamento'!$H$2),"",'Piano ammortamento'!$M$2+ROUND(A96*30.4375,0))</f>
        <v/>
      </c>
      <c r="C96" s="11">
        <f>IF(OR('Piano ammortamento'!$B$2="",A96&gt;'Piano ammortamento'!$H$2,'Piano ammortamento'!$E$2="",'Piano ammortamento'!$H$2="",'Piano ammortamento'!$K$2=""),"",IFERROR(-PMT('Piano ammortamento'!$K$2/12,'Piano ammortamento'!$H$2*12,'Piano ammortamento'!$E$2),0))</f>
        <v/>
      </c>
      <c r="D96" s="11">
        <f>IF(C96="","",IFERROR(F95*'Piano ammortamento'!$K$2/12,0))</f>
        <v/>
      </c>
      <c r="E96" s="11">
        <f>IF(C96="","",IFERROR(C96-D96,0))</f>
        <v/>
      </c>
      <c r="F96" s="11">
        <f>IF(E96="","",MAX(0,F95-E96))</f>
        <v/>
      </c>
    </row>
    <row r="97">
      <c r="A97" s="19" t="n">
        <v>93</v>
      </c>
      <c r="B97" s="32">
        <f>IF(OR('Piano ammortamento'!$B$2="",A97&gt;'Piano ammortamento'!$H$2),"",'Piano ammortamento'!$M$2+ROUND(A97*30.4375,0))</f>
        <v/>
      </c>
      <c r="C97" s="6">
        <f>IF(OR('Piano ammortamento'!$B$2="",A97&gt;'Piano ammortamento'!$H$2,'Piano ammortamento'!$E$2="",'Piano ammortamento'!$H$2="",'Piano ammortamento'!$K$2=""),"",IFERROR(-PMT('Piano ammortamento'!$K$2/12,'Piano ammortamento'!$H$2*12,'Piano ammortamento'!$E$2),0))</f>
        <v/>
      </c>
      <c r="D97" s="6">
        <f>IF(C97="","",IFERROR(F96*'Piano ammortamento'!$K$2/12,0))</f>
        <v/>
      </c>
      <c r="E97" s="6">
        <f>IF(C97="","",IFERROR(C97-D97,0))</f>
        <v/>
      </c>
      <c r="F97" s="6">
        <f>IF(E97="","",MAX(0,F96-E97))</f>
        <v/>
      </c>
    </row>
    <row r="98">
      <c r="A98" s="20" t="n">
        <v>94</v>
      </c>
      <c r="B98" s="33">
        <f>IF(OR('Piano ammortamento'!$B$2="",A98&gt;'Piano ammortamento'!$H$2),"",'Piano ammortamento'!$M$2+ROUND(A98*30.4375,0))</f>
        <v/>
      </c>
      <c r="C98" s="11">
        <f>IF(OR('Piano ammortamento'!$B$2="",A98&gt;'Piano ammortamento'!$H$2,'Piano ammortamento'!$E$2="",'Piano ammortamento'!$H$2="",'Piano ammortamento'!$K$2=""),"",IFERROR(-PMT('Piano ammortamento'!$K$2/12,'Piano ammortamento'!$H$2*12,'Piano ammortamento'!$E$2),0))</f>
        <v/>
      </c>
      <c r="D98" s="11">
        <f>IF(C98="","",IFERROR(F97*'Piano ammortamento'!$K$2/12,0))</f>
        <v/>
      </c>
      <c r="E98" s="11">
        <f>IF(C98="","",IFERROR(C98-D98,0))</f>
        <v/>
      </c>
      <c r="F98" s="11">
        <f>IF(E98="","",MAX(0,F97-E98))</f>
        <v/>
      </c>
    </row>
    <row r="99">
      <c r="A99" s="19" t="n">
        <v>95</v>
      </c>
      <c r="B99" s="32">
        <f>IF(OR('Piano ammortamento'!$B$2="",A99&gt;'Piano ammortamento'!$H$2),"",'Piano ammortamento'!$M$2+ROUND(A99*30.4375,0))</f>
        <v/>
      </c>
      <c r="C99" s="6">
        <f>IF(OR('Piano ammortamento'!$B$2="",A99&gt;'Piano ammortamento'!$H$2,'Piano ammortamento'!$E$2="",'Piano ammortamento'!$H$2="",'Piano ammortamento'!$K$2=""),"",IFERROR(-PMT('Piano ammortamento'!$K$2/12,'Piano ammortamento'!$H$2*12,'Piano ammortamento'!$E$2),0))</f>
        <v/>
      </c>
      <c r="D99" s="6">
        <f>IF(C99="","",IFERROR(F98*'Piano ammortamento'!$K$2/12,0))</f>
        <v/>
      </c>
      <c r="E99" s="6">
        <f>IF(C99="","",IFERROR(C99-D99,0))</f>
        <v/>
      </c>
      <c r="F99" s="6">
        <f>IF(E99="","",MAX(0,F98-E99))</f>
        <v/>
      </c>
    </row>
    <row r="100">
      <c r="A100" s="20" t="n">
        <v>96</v>
      </c>
      <c r="B100" s="33">
        <f>IF(OR('Piano ammortamento'!$B$2="",A100&gt;'Piano ammortamento'!$H$2),"",'Piano ammortamento'!$M$2+ROUND(A100*30.4375,0))</f>
        <v/>
      </c>
      <c r="C100" s="11">
        <f>IF(OR('Piano ammortamento'!$B$2="",A100&gt;'Piano ammortamento'!$H$2,'Piano ammortamento'!$E$2="",'Piano ammortamento'!$H$2="",'Piano ammortamento'!$K$2=""),"",IFERROR(-PMT('Piano ammortamento'!$K$2/12,'Piano ammortamento'!$H$2*12,'Piano ammortamento'!$E$2),0))</f>
        <v/>
      </c>
      <c r="D100" s="11">
        <f>IF(C100="","",IFERROR(F99*'Piano ammortamento'!$K$2/12,0))</f>
        <v/>
      </c>
      <c r="E100" s="11">
        <f>IF(C100="","",IFERROR(C100-D100,0))</f>
        <v/>
      </c>
      <c r="F100" s="11">
        <f>IF(E100="","",MAX(0,F99-E100))</f>
        <v/>
      </c>
    </row>
    <row r="101">
      <c r="A101" s="19" t="n">
        <v>97</v>
      </c>
      <c r="B101" s="32">
        <f>IF(OR('Piano ammortamento'!$B$2="",A101&gt;'Piano ammortamento'!$H$2),"",'Piano ammortamento'!$M$2+ROUND(A101*30.4375,0))</f>
        <v/>
      </c>
      <c r="C101" s="6">
        <f>IF(OR('Piano ammortamento'!$B$2="",A101&gt;'Piano ammortamento'!$H$2,'Piano ammortamento'!$E$2="",'Piano ammortamento'!$H$2="",'Piano ammortamento'!$K$2=""),"",IFERROR(-PMT('Piano ammortamento'!$K$2/12,'Piano ammortamento'!$H$2*12,'Piano ammortamento'!$E$2),0))</f>
        <v/>
      </c>
      <c r="D101" s="6">
        <f>IF(C101="","",IFERROR(F100*'Piano ammortamento'!$K$2/12,0))</f>
        <v/>
      </c>
      <c r="E101" s="6">
        <f>IF(C101="","",IFERROR(C101-D101,0))</f>
        <v/>
      </c>
      <c r="F101" s="6">
        <f>IF(E101="","",MAX(0,F100-E101))</f>
        <v/>
      </c>
    </row>
    <row r="102">
      <c r="A102" s="20" t="n">
        <v>98</v>
      </c>
      <c r="B102" s="33">
        <f>IF(OR('Piano ammortamento'!$B$2="",A102&gt;'Piano ammortamento'!$H$2),"",'Piano ammortamento'!$M$2+ROUND(A102*30.4375,0))</f>
        <v/>
      </c>
      <c r="C102" s="11">
        <f>IF(OR('Piano ammortamento'!$B$2="",A102&gt;'Piano ammortamento'!$H$2,'Piano ammortamento'!$E$2="",'Piano ammortamento'!$H$2="",'Piano ammortamento'!$K$2=""),"",IFERROR(-PMT('Piano ammortamento'!$K$2/12,'Piano ammortamento'!$H$2*12,'Piano ammortamento'!$E$2),0))</f>
        <v/>
      </c>
      <c r="D102" s="11">
        <f>IF(C102="","",IFERROR(F101*'Piano ammortamento'!$K$2/12,0))</f>
        <v/>
      </c>
      <c r="E102" s="11">
        <f>IF(C102="","",IFERROR(C102-D102,0))</f>
        <v/>
      </c>
      <c r="F102" s="11">
        <f>IF(E102="","",MAX(0,F101-E102))</f>
        <v/>
      </c>
    </row>
    <row r="103">
      <c r="A103" s="19" t="n">
        <v>99</v>
      </c>
      <c r="B103" s="32">
        <f>IF(OR('Piano ammortamento'!$B$2="",A103&gt;'Piano ammortamento'!$H$2),"",'Piano ammortamento'!$M$2+ROUND(A103*30.4375,0))</f>
        <v/>
      </c>
      <c r="C103" s="6">
        <f>IF(OR('Piano ammortamento'!$B$2="",A103&gt;'Piano ammortamento'!$H$2,'Piano ammortamento'!$E$2="",'Piano ammortamento'!$H$2="",'Piano ammortamento'!$K$2=""),"",IFERROR(-PMT('Piano ammortamento'!$K$2/12,'Piano ammortamento'!$H$2*12,'Piano ammortamento'!$E$2),0))</f>
        <v/>
      </c>
      <c r="D103" s="6">
        <f>IF(C103="","",IFERROR(F102*'Piano ammortamento'!$K$2/12,0))</f>
        <v/>
      </c>
      <c r="E103" s="6">
        <f>IF(C103="","",IFERROR(C103-D103,0))</f>
        <v/>
      </c>
      <c r="F103" s="6">
        <f>IF(E103="","",MAX(0,F102-E103))</f>
        <v/>
      </c>
    </row>
    <row r="104">
      <c r="A104" s="20" t="n">
        <v>100</v>
      </c>
      <c r="B104" s="33">
        <f>IF(OR('Piano ammortamento'!$B$2="",A104&gt;'Piano ammortamento'!$H$2),"",'Piano ammortamento'!$M$2+ROUND(A104*30.4375,0))</f>
        <v/>
      </c>
      <c r="C104" s="11">
        <f>IF(OR('Piano ammortamento'!$B$2="",A104&gt;'Piano ammortamento'!$H$2,'Piano ammortamento'!$E$2="",'Piano ammortamento'!$H$2="",'Piano ammortamento'!$K$2=""),"",IFERROR(-PMT('Piano ammortamento'!$K$2/12,'Piano ammortamento'!$H$2*12,'Piano ammortamento'!$E$2),0))</f>
        <v/>
      </c>
      <c r="D104" s="11">
        <f>IF(C104="","",IFERROR(F103*'Piano ammortamento'!$K$2/12,0))</f>
        <v/>
      </c>
      <c r="E104" s="11">
        <f>IF(C104="","",IFERROR(C104-D104,0))</f>
        <v/>
      </c>
      <c r="F104" s="11">
        <f>IF(E104="","",MAX(0,F103-E104))</f>
        <v/>
      </c>
    </row>
    <row r="105">
      <c r="A105" s="19" t="n">
        <v>101</v>
      </c>
      <c r="B105" s="32">
        <f>IF(OR('Piano ammortamento'!$B$2="",A105&gt;'Piano ammortamento'!$H$2),"",'Piano ammortamento'!$M$2+ROUND(A105*30.4375,0))</f>
        <v/>
      </c>
      <c r="C105" s="6">
        <f>IF(OR('Piano ammortamento'!$B$2="",A105&gt;'Piano ammortamento'!$H$2,'Piano ammortamento'!$E$2="",'Piano ammortamento'!$H$2="",'Piano ammortamento'!$K$2=""),"",IFERROR(-PMT('Piano ammortamento'!$K$2/12,'Piano ammortamento'!$H$2*12,'Piano ammortamento'!$E$2),0))</f>
        <v/>
      </c>
      <c r="D105" s="6">
        <f>IF(C105="","",IFERROR(F104*'Piano ammortamento'!$K$2/12,0))</f>
        <v/>
      </c>
      <c r="E105" s="6">
        <f>IF(C105="","",IFERROR(C105-D105,0))</f>
        <v/>
      </c>
      <c r="F105" s="6">
        <f>IF(E105="","",MAX(0,F104-E105))</f>
        <v/>
      </c>
    </row>
    <row r="106">
      <c r="A106" s="20" t="n">
        <v>102</v>
      </c>
      <c r="B106" s="33">
        <f>IF(OR('Piano ammortamento'!$B$2="",A106&gt;'Piano ammortamento'!$H$2),"",'Piano ammortamento'!$M$2+ROUND(A106*30.4375,0))</f>
        <v/>
      </c>
      <c r="C106" s="11">
        <f>IF(OR('Piano ammortamento'!$B$2="",A106&gt;'Piano ammortamento'!$H$2,'Piano ammortamento'!$E$2="",'Piano ammortamento'!$H$2="",'Piano ammortamento'!$K$2=""),"",IFERROR(-PMT('Piano ammortamento'!$K$2/12,'Piano ammortamento'!$H$2*12,'Piano ammortamento'!$E$2),0))</f>
        <v/>
      </c>
      <c r="D106" s="11">
        <f>IF(C106="","",IFERROR(F105*'Piano ammortamento'!$K$2/12,0))</f>
        <v/>
      </c>
      <c r="E106" s="11">
        <f>IF(C106="","",IFERROR(C106-D106,0))</f>
        <v/>
      </c>
      <c r="F106" s="11">
        <f>IF(E106="","",MAX(0,F105-E106))</f>
        <v/>
      </c>
    </row>
    <row r="107">
      <c r="A107" s="19" t="n">
        <v>103</v>
      </c>
      <c r="B107" s="32">
        <f>IF(OR('Piano ammortamento'!$B$2="",A107&gt;'Piano ammortamento'!$H$2),"",'Piano ammortamento'!$M$2+ROUND(A107*30.4375,0))</f>
        <v/>
      </c>
      <c r="C107" s="6">
        <f>IF(OR('Piano ammortamento'!$B$2="",A107&gt;'Piano ammortamento'!$H$2,'Piano ammortamento'!$E$2="",'Piano ammortamento'!$H$2="",'Piano ammortamento'!$K$2=""),"",IFERROR(-PMT('Piano ammortamento'!$K$2/12,'Piano ammortamento'!$H$2*12,'Piano ammortamento'!$E$2),0))</f>
        <v/>
      </c>
      <c r="D107" s="6">
        <f>IF(C107="","",IFERROR(F106*'Piano ammortamento'!$K$2/12,0))</f>
        <v/>
      </c>
      <c r="E107" s="6">
        <f>IF(C107="","",IFERROR(C107-D107,0))</f>
        <v/>
      </c>
      <c r="F107" s="6">
        <f>IF(E107="","",MAX(0,F106-E107))</f>
        <v/>
      </c>
    </row>
    <row r="108">
      <c r="A108" s="20" t="n">
        <v>104</v>
      </c>
      <c r="B108" s="33">
        <f>IF(OR('Piano ammortamento'!$B$2="",A108&gt;'Piano ammortamento'!$H$2),"",'Piano ammortamento'!$M$2+ROUND(A108*30.4375,0))</f>
        <v/>
      </c>
      <c r="C108" s="11">
        <f>IF(OR('Piano ammortamento'!$B$2="",A108&gt;'Piano ammortamento'!$H$2,'Piano ammortamento'!$E$2="",'Piano ammortamento'!$H$2="",'Piano ammortamento'!$K$2=""),"",IFERROR(-PMT('Piano ammortamento'!$K$2/12,'Piano ammortamento'!$H$2*12,'Piano ammortamento'!$E$2),0))</f>
        <v/>
      </c>
      <c r="D108" s="11">
        <f>IF(C108="","",IFERROR(F107*'Piano ammortamento'!$K$2/12,0))</f>
        <v/>
      </c>
      <c r="E108" s="11">
        <f>IF(C108="","",IFERROR(C108-D108,0))</f>
        <v/>
      </c>
      <c r="F108" s="11">
        <f>IF(E108="","",MAX(0,F107-E108))</f>
        <v/>
      </c>
    </row>
    <row r="109">
      <c r="A109" s="19" t="n">
        <v>105</v>
      </c>
      <c r="B109" s="32">
        <f>IF(OR('Piano ammortamento'!$B$2="",A109&gt;'Piano ammortamento'!$H$2),"",'Piano ammortamento'!$M$2+ROUND(A109*30.4375,0))</f>
        <v/>
      </c>
      <c r="C109" s="6">
        <f>IF(OR('Piano ammortamento'!$B$2="",A109&gt;'Piano ammortamento'!$H$2,'Piano ammortamento'!$E$2="",'Piano ammortamento'!$H$2="",'Piano ammortamento'!$K$2=""),"",IFERROR(-PMT('Piano ammortamento'!$K$2/12,'Piano ammortamento'!$H$2*12,'Piano ammortamento'!$E$2),0))</f>
        <v/>
      </c>
      <c r="D109" s="6">
        <f>IF(C109="","",IFERROR(F108*'Piano ammortamento'!$K$2/12,0))</f>
        <v/>
      </c>
      <c r="E109" s="6">
        <f>IF(C109="","",IFERROR(C109-D109,0))</f>
        <v/>
      </c>
      <c r="F109" s="6">
        <f>IF(E109="","",MAX(0,F108-E109))</f>
        <v/>
      </c>
    </row>
    <row r="110">
      <c r="A110" s="20" t="n">
        <v>106</v>
      </c>
      <c r="B110" s="33">
        <f>IF(OR('Piano ammortamento'!$B$2="",A110&gt;'Piano ammortamento'!$H$2),"",'Piano ammortamento'!$M$2+ROUND(A110*30.4375,0))</f>
        <v/>
      </c>
      <c r="C110" s="11">
        <f>IF(OR('Piano ammortamento'!$B$2="",A110&gt;'Piano ammortamento'!$H$2,'Piano ammortamento'!$E$2="",'Piano ammortamento'!$H$2="",'Piano ammortamento'!$K$2=""),"",IFERROR(-PMT('Piano ammortamento'!$K$2/12,'Piano ammortamento'!$H$2*12,'Piano ammortamento'!$E$2),0))</f>
        <v/>
      </c>
      <c r="D110" s="11">
        <f>IF(C110="","",IFERROR(F109*'Piano ammortamento'!$K$2/12,0))</f>
        <v/>
      </c>
      <c r="E110" s="11">
        <f>IF(C110="","",IFERROR(C110-D110,0))</f>
        <v/>
      </c>
      <c r="F110" s="11">
        <f>IF(E110="","",MAX(0,F109-E110))</f>
        <v/>
      </c>
    </row>
    <row r="111">
      <c r="A111" s="19" t="n">
        <v>107</v>
      </c>
      <c r="B111" s="32">
        <f>IF(OR('Piano ammortamento'!$B$2="",A111&gt;'Piano ammortamento'!$H$2),"",'Piano ammortamento'!$M$2+ROUND(A111*30.4375,0))</f>
        <v/>
      </c>
      <c r="C111" s="6">
        <f>IF(OR('Piano ammortamento'!$B$2="",A111&gt;'Piano ammortamento'!$H$2,'Piano ammortamento'!$E$2="",'Piano ammortamento'!$H$2="",'Piano ammortamento'!$K$2=""),"",IFERROR(-PMT('Piano ammortamento'!$K$2/12,'Piano ammortamento'!$H$2*12,'Piano ammortamento'!$E$2),0))</f>
        <v/>
      </c>
      <c r="D111" s="6">
        <f>IF(C111="","",IFERROR(F110*'Piano ammortamento'!$K$2/12,0))</f>
        <v/>
      </c>
      <c r="E111" s="6">
        <f>IF(C111="","",IFERROR(C111-D111,0))</f>
        <v/>
      </c>
      <c r="F111" s="6">
        <f>IF(E111="","",MAX(0,F110-E111))</f>
        <v/>
      </c>
    </row>
    <row r="112">
      <c r="A112" s="20" t="n">
        <v>108</v>
      </c>
      <c r="B112" s="33">
        <f>IF(OR('Piano ammortamento'!$B$2="",A112&gt;'Piano ammortamento'!$H$2),"",'Piano ammortamento'!$M$2+ROUND(A112*30.4375,0))</f>
        <v/>
      </c>
      <c r="C112" s="11">
        <f>IF(OR('Piano ammortamento'!$B$2="",A112&gt;'Piano ammortamento'!$H$2,'Piano ammortamento'!$E$2="",'Piano ammortamento'!$H$2="",'Piano ammortamento'!$K$2=""),"",IFERROR(-PMT('Piano ammortamento'!$K$2/12,'Piano ammortamento'!$H$2*12,'Piano ammortamento'!$E$2),0))</f>
        <v/>
      </c>
      <c r="D112" s="11">
        <f>IF(C112="","",IFERROR(F111*'Piano ammortamento'!$K$2/12,0))</f>
        <v/>
      </c>
      <c r="E112" s="11">
        <f>IF(C112="","",IFERROR(C112-D112,0))</f>
        <v/>
      </c>
      <c r="F112" s="11">
        <f>IF(E112="","",MAX(0,F111-E112))</f>
        <v/>
      </c>
    </row>
    <row r="113">
      <c r="A113" s="19" t="n">
        <v>109</v>
      </c>
      <c r="B113" s="32">
        <f>IF(OR('Piano ammortamento'!$B$2="",A113&gt;'Piano ammortamento'!$H$2),"",'Piano ammortamento'!$M$2+ROUND(A113*30.4375,0))</f>
        <v/>
      </c>
      <c r="C113" s="6">
        <f>IF(OR('Piano ammortamento'!$B$2="",A113&gt;'Piano ammortamento'!$H$2,'Piano ammortamento'!$E$2="",'Piano ammortamento'!$H$2="",'Piano ammortamento'!$K$2=""),"",IFERROR(-PMT('Piano ammortamento'!$K$2/12,'Piano ammortamento'!$H$2*12,'Piano ammortamento'!$E$2),0))</f>
        <v/>
      </c>
      <c r="D113" s="6">
        <f>IF(C113="","",IFERROR(F112*'Piano ammortamento'!$K$2/12,0))</f>
        <v/>
      </c>
      <c r="E113" s="6">
        <f>IF(C113="","",IFERROR(C113-D113,0))</f>
        <v/>
      </c>
      <c r="F113" s="6">
        <f>IF(E113="","",MAX(0,F112-E113))</f>
        <v/>
      </c>
    </row>
    <row r="114">
      <c r="A114" s="20" t="n">
        <v>110</v>
      </c>
      <c r="B114" s="33">
        <f>IF(OR('Piano ammortamento'!$B$2="",A114&gt;'Piano ammortamento'!$H$2),"",'Piano ammortamento'!$M$2+ROUND(A114*30.4375,0))</f>
        <v/>
      </c>
      <c r="C114" s="11">
        <f>IF(OR('Piano ammortamento'!$B$2="",A114&gt;'Piano ammortamento'!$H$2,'Piano ammortamento'!$E$2="",'Piano ammortamento'!$H$2="",'Piano ammortamento'!$K$2=""),"",IFERROR(-PMT('Piano ammortamento'!$K$2/12,'Piano ammortamento'!$H$2*12,'Piano ammortamento'!$E$2),0))</f>
        <v/>
      </c>
      <c r="D114" s="11">
        <f>IF(C114="","",IFERROR(F113*'Piano ammortamento'!$K$2/12,0))</f>
        <v/>
      </c>
      <c r="E114" s="11">
        <f>IF(C114="","",IFERROR(C114-D114,0))</f>
        <v/>
      </c>
      <c r="F114" s="11">
        <f>IF(E114="","",MAX(0,F113-E114))</f>
        <v/>
      </c>
    </row>
    <row r="115">
      <c r="A115" s="19" t="n">
        <v>111</v>
      </c>
      <c r="B115" s="32">
        <f>IF(OR('Piano ammortamento'!$B$2="",A115&gt;'Piano ammortamento'!$H$2),"",'Piano ammortamento'!$M$2+ROUND(A115*30.4375,0))</f>
        <v/>
      </c>
      <c r="C115" s="6">
        <f>IF(OR('Piano ammortamento'!$B$2="",A115&gt;'Piano ammortamento'!$H$2,'Piano ammortamento'!$E$2="",'Piano ammortamento'!$H$2="",'Piano ammortamento'!$K$2=""),"",IFERROR(-PMT('Piano ammortamento'!$K$2/12,'Piano ammortamento'!$H$2*12,'Piano ammortamento'!$E$2),0))</f>
        <v/>
      </c>
      <c r="D115" s="6">
        <f>IF(C115="","",IFERROR(F114*'Piano ammortamento'!$K$2/12,0))</f>
        <v/>
      </c>
      <c r="E115" s="6">
        <f>IF(C115="","",IFERROR(C115-D115,0))</f>
        <v/>
      </c>
      <c r="F115" s="6">
        <f>IF(E115="","",MAX(0,F114-E115))</f>
        <v/>
      </c>
    </row>
    <row r="116">
      <c r="A116" s="20" t="n">
        <v>112</v>
      </c>
      <c r="B116" s="33">
        <f>IF(OR('Piano ammortamento'!$B$2="",A116&gt;'Piano ammortamento'!$H$2),"",'Piano ammortamento'!$M$2+ROUND(A116*30.4375,0))</f>
        <v/>
      </c>
      <c r="C116" s="11">
        <f>IF(OR('Piano ammortamento'!$B$2="",A116&gt;'Piano ammortamento'!$H$2,'Piano ammortamento'!$E$2="",'Piano ammortamento'!$H$2="",'Piano ammortamento'!$K$2=""),"",IFERROR(-PMT('Piano ammortamento'!$K$2/12,'Piano ammortamento'!$H$2*12,'Piano ammortamento'!$E$2),0))</f>
        <v/>
      </c>
      <c r="D116" s="11">
        <f>IF(C116="","",IFERROR(F115*'Piano ammortamento'!$K$2/12,0))</f>
        <v/>
      </c>
      <c r="E116" s="11">
        <f>IF(C116="","",IFERROR(C116-D116,0))</f>
        <v/>
      </c>
      <c r="F116" s="11">
        <f>IF(E116="","",MAX(0,F115-E116))</f>
        <v/>
      </c>
    </row>
    <row r="117">
      <c r="A117" s="19" t="n">
        <v>113</v>
      </c>
      <c r="B117" s="32">
        <f>IF(OR('Piano ammortamento'!$B$2="",A117&gt;'Piano ammortamento'!$H$2),"",'Piano ammortamento'!$M$2+ROUND(A117*30.4375,0))</f>
        <v/>
      </c>
      <c r="C117" s="6">
        <f>IF(OR('Piano ammortamento'!$B$2="",A117&gt;'Piano ammortamento'!$H$2,'Piano ammortamento'!$E$2="",'Piano ammortamento'!$H$2="",'Piano ammortamento'!$K$2=""),"",IFERROR(-PMT('Piano ammortamento'!$K$2/12,'Piano ammortamento'!$H$2*12,'Piano ammortamento'!$E$2),0))</f>
        <v/>
      </c>
      <c r="D117" s="6">
        <f>IF(C117="","",IFERROR(F116*'Piano ammortamento'!$K$2/12,0))</f>
        <v/>
      </c>
      <c r="E117" s="6">
        <f>IF(C117="","",IFERROR(C117-D117,0))</f>
        <v/>
      </c>
      <c r="F117" s="6">
        <f>IF(E117="","",MAX(0,F116-E117))</f>
        <v/>
      </c>
    </row>
    <row r="118">
      <c r="A118" s="20" t="n">
        <v>114</v>
      </c>
      <c r="B118" s="33">
        <f>IF(OR('Piano ammortamento'!$B$2="",A118&gt;'Piano ammortamento'!$H$2),"",'Piano ammortamento'!$M$2+ROUND(A118*30.4375,0))</f>
        <v/>
      </c>
      <c r="C118" s="11">
        <f>IF(OR('Piano ammortamento'!$B$2="",A118&gt;'Piano ammortamento'!$H$2,'Piano ammortamento'!$E$2="",'Piano ammortamento'!$H$2="",'Piano ammortamento'!$K$2=""),"",IFERROR(-PMT('Piano ammortamento'!$K$2/12,'Piano ammortamento'!$H$2*12,'Piano ammortamento'!$E$2),0))</f>
        <v/>
      </c>
      <c r="D118" s="11">
        <f>IF(C118="","",IFERROR(F117*'Piano ammortamento'!$K$2/12,0))</f>
        <v/>
      </c>
      <c r="E118" s="11">
        <f>IF(C118="","",IFERROR(C118-D118,0))</f>
        <v/>
      </c>
      <c r="F118" s="11">
        <f>IF(E118="","",MAX(0,F117-E118))</f>
        <v/>
      </c>
    </row>
    <row r="119">
      <c r="A119" s="19" t="n">
        <v>115</v>
      </c>
      <c r="B119" s="32">
        <f>IF(OR('Piano ammortamento'!$B$2="",A119&gt;'Piano ammortamento'!$H$2),"",'Piano ammortamento'!$M$2+ROUND(A119*30.4375,0))</f>
        <v/>
      </c>
      <c r="C119" s="6">
        <f>IF(OR('Piano ammortamento'!$B$2="",A119&gt;'Piano ammortamento'!$H$2,'Piano ammortamento'!$E$2="",'Piano ammortamento'!$H$2="",'Piano ammortamento'!$K$2=""),"",IFERROR(-PMT('Piano ammortamento'!$K$2/12,'Piano ammortamento'!$H$2*12,'Piano ammortamento'!$E$2),0))</f>
        <v/>
      </c>
      <c r="D119" s="6">
        <f>IF(C119="","",IFERROR(F118*'Piano ammortamento'!$K$2/12,0))</f>
        <v/>
      </c>
      <c r="E119" s="6">
        <f>IF(C119="","",IFERROR(C119-D119,0))</f>
        <v/>
      </c>
      <c r="F119" s="6">
        <f>IF(E119="","",MAX(0,F118-E119))</f>
        <v/>
      </c>
    </row>
    <row r="120">
      <c r="A120" s="20" t="n">
        <v>116</v>
      </c>
      <c r="B120" s="33">
        <f>IF(OR('Piano ammortamento'!$B$2="",A120&gt;'Piano ammortamento'!$H$2),"",'Piano ammortamento'!$M$2+ROUND(A120*30.4375,0))</f>
        <v/>
      </c>
      <c r="C120" s="11">
        <f>IF(OR('Piano ammortamento'!$B$2="",A120&gt;'Piano ammortamento'!$H$2,'Piano ammortamento'!$E$2="",'Piano ammortamento'!$H$2="",'Piano ammortamento'!$K$2=""),"",IFERROR(-PMT('Piano ammortamento'!$K$2/12,'Piano ammortamento'!$H$2*12,'Piano ammortamento'!$E$2),0))</f>
        <v/>
      </c>
      <c r="D120" s="11">
        <f>IF(C120="","",IFERROR(F119*'Piano ammortamento'!$K$2/12,0))</f>
        <v/>
      </c>
      <c r="E120" s="11">
        <f>IF(C120="","",IFERROR(C120-D120,0))</f>
        <v/>
      </c>
      <c r="F120" s="11">
        <f>IF(E120="","",MAX(0,F119-E120))</f>
        <v/>
      </c>
    </row>
    <row r="121">
      <c r="A121" s="19" t="n">
        <v>117</v>
      </c>
      <c r="B121" s="32">
        <f>IF(OR('Piano ammortamento'!$B$2="",A121&gt;'Piano ammortamento'!$H$2),"",'Piano ammortamento'!$M$2+ROUND(A121*30.4375,0))</f>
        <v/>
      </c>
      <c r="C121" s="6">
        <f>IF(OR('Piano ammortamento'!$B$2="",A121&gt;'Piano ammortamento'!$H$2,'Piano ammortamento'!$E$2="",'Piano ammortamento'!$H$2="",'Piano ammortamento'!$K$2=""),"",IFERROR(-PMT('Piano ammortamento'!$K$2/12,'Piano ammortamento'!$H$2*12,'Piano ammortamento'!$E$2),0))</f>
        <v/>
      </c>
      <c r="D121" s="6">
        <f>IF(C121="","",IFERROR(F120*'Piano ammortamento'!$K$2/12,0))</f>
        <v/>
      </c>
      <c r="E121" s="6">
        <f>IF(C121="","",IFERROR(C121-D121,0))</f>
        <v/>
      </c>
      <c r="F121" s="6">
        <f>IF(E121="","",MAX(0,F120-E121))</f>
        <v/>
      </c>
    </row>
    <row r="122">
      <c r="A122" s="20" t="n">
        <v>118</v>
      </c>
      <c r="B122" s="33">
        <f>IF(OR('Piano ammortamento'!$B$2="",A122&gt;'Piano ammortamento'!$H$2),"",'Piano ammortamento'!$M$2+ROUND(A122*30.4375,0))</f>
        <v/>
      </c>
      <c r="C122" s="11">
        <f>IF(OR('Piano ammortamento'!$B$2="",A122&gt;'Piano ammortamento'!$H$2,'Piano ammortamento'!$E$2="",'Piano ammortamento'!$H$2="",'Piano ammortamento'!$K$2=""),"",IFERROR(-PMT('Piano ammortamento'!$K$2/12,'Piano ammortamento'!$H$2*12,'Piano ammortamento'!$E$2),0))</f>
        <v/>
      </c>
      <c r="D122" s="11">
        <f>IF(C122="","",IFERROR(F121*'Piano ammortamento'!$K$2/12,0))</f>
        <v/>
      </c>
      <c r="E122" s="11">
        <f>IF(C122="","",IFERROR(C122-D122,0))</f>
        <v/>
      </c>
      <c r="F122" s="11">
        <f>IF(E122="","",MAX(0,F121-E122))</f>
        <v/>
      </c>
    </row>
    <row r="123">
      <c r="A123" s="19" t="n">
        <v>119</v>
      </c>
      <c r="B123" s="32">
        <f>IF(OR('Piano ammortamento'!$B$2="",A123&gt;'Piano ammortamento'!$H$2),"",'Piano ammortamento'!$M$2+ROUND(A123*30.4375,0))</f>
        <v/>
      </c>
      <c r="C123" s="6">
        <f>IF(OR('Piano ammortamento'!$B$2="",A123&gt;'Piano ammortamento'!$H$2,'Piano ammortamento'!$E$2="",'Piano ammortamento'!$H$2="",'Piano ammortamento'!$K$2=""),"",IFERROR(-PMT('Piano ammortamento'!$K$2/12,'Piano ammortamento'!$H$2*12,'Piano ammortamento'!$E$2),0))</f>
        <v/>
      </c>
      <c r="D123" s="6">
        <f>IF(C123="","",IFERROR(F122*'Piano ammortamento'!$K$2/12,0))</f>
        <v/>
      </c>
      <c r="E123" s="6">
        <f>IF(C123="","",IFERROR(C123-D123,0))</f>
        <v/>
      </c>
      <c r="F123" s="6">
        <f>IF(E123="","",MAX(0,F122-E123))</f>
        <v/>
      </c>
    </row>
    <row r="124">
      <c r="A124" s="20" t="n">
        <v>120</v>
      </c>
      <c r="B124" s="33">
        <f>IF(OR('Piano ammortamento'!$B$2="",A124&gt;'Piano ammortamento'!$H$2),"",'Piano ammortamento'!$M$2+ROUND(A124*30.4375,0))</f>
        <v/>
      </c>
      <c r="C124" s="11">
        <f>IF(OR('Piano ammortamento'!$B$2="",A124&gt;'Piano ammortamento'!$H$2,'Piano ammortamento'!$E$2="",'Piano ammortamento'!$H$2="",'Piano ammortamento'!$K$2=""),"",IFERROR(-PMT('Piano ammortamento'!$K$2/12,'Piano ammortamento'!$H$2*12,'Piano ammortamento'!$E$2),0))</f>
        <v/>
      </c>
      <c r="D124" s="11">
        <f>IF(C124="","",IFERROR(F123*'Piano ammortamento'!$K$2/12,0))</f>
        <v/>
      </c>
      <c r="E124" s="11">
        <f>IF(C124="","",IFERROR(C124-D124,0))</f>
        <v/>
      </c>
      <c r="F124" s="11">
        <f>IF(E124="","",MAX(0,F123-E124))</f>
        <v/>
      </c>
    </row>
    <row r="125">
      <c r="A125" s="19" t="n">
        <v>121</v>
      </c>
      <c r="B125" s="32">
        <f>IF(OR('Piano ammortamento'!$B$2="",A125&gt;'Piano ammortamento'!$H$2),"",'Piano ammortamento'!$M$2+ROUND(A125*30.4375,0))</f>
        <v/>
      </c>
      <c r="C125" s="6">
        <f>IF(OR('Piano ammortamento'!$B$2="",A125&gt;'Piano ammortamento'!$H$2,'Piano ammortamento'!$E$2="",'Piano ammortamento'!$H$2="",'Piano ammortamento'!$K$2=""),"",IFERROR(-PMT('Piano ammortamento'!$K$2/12,'Piano ammortamento'!$H$2*12,'Piano ammortamento'!$E$2),0))</f>
        <v/>
      </c>
      <c r="D125" s="6">
        <f>IF(C125="","",IFERROR(F124*'Piano ammortamento'!$K$2/12,0))</f>
        <v/>
      </c>
      <c r="E125" s="6">
        <f>IF(C125="","",IFERROR(C125-D125,0))</f>
        <v/>
      </c>
      <c r="F125" s="6">
        <f>IF(E125="","",MAX(0,F124-E125))</f>
        <v/>
      </c>
    </row>
    <row r="126">
      <c r="A126" s="20" t="n">
        <v>122</v>
      </c>
      <c r="B126" s="33">
        <f>IF(OR('Piano ammortamento'!$B$2="",A126&gt;'Piano ammortamento'!$H$2),"",'Piano ammortamento'!$M$2+ROUND(A126*30.4375,0))</f>
        <v/>
      </c>
      <c r="C126" s="11">
        <f>IF(OR('Piano ammortamento'!$B$2="",A126&gt;'Piano ammortamento'!$H$2,'Piano ammortamento'!$E$2="",'Piano ammortamento'!$H$2="",'Piano ammortamento'!$K$2=""),"",IFERROR(-PMT('Piano ammortamento'!$K$2/12,'Piano ammortamento'!$H$2*12,'Piano ammortamento'!$E$2),0))</f>
        <v/>
      </c>
      <c r="D126" s="11">
        <f>IF(C126="","",IFERROR(F125*'Piano ammortamento'!$K$2/12,0))</f>
        <v/>
      </c>
      <c r="E126" s="11">
        <f>IF(C126="","",IFERROR(C126-D126,0))</f>
        <v/>
      </c>
      <c r="F126" s="11">
        <f>IF(E126="","",MAX(0,F125-E126))</f>
        <v/>
      </c>
    </row>
    <row r="127">
      <c r="A127" s="19" t="n">
        <v>123</v>
      </c>
      <c r="B127" s="32">
        <f>IF(OR('Piano ammortamento'!$B$2="",A127&gt;'Piano ammortamento'!$H$2),"",'Piano ammortamento'!$M$2+ROUND(A127*30.4375,0))</f>
        <v/>
      </c>
      <c r="C127" s="6">
        <f>IF(OR('Piano ammortamento'!$B$2="",A127&gt;'Piano ammortamento'!$H$2,'Piano ammortamento'!$E$2="",'Piano ammortamento'!$H$2="",'Piano ammortamento'!$K$2=""),"",IFERROR(-PMT('Piano ammortamento'!$K$2/12,'Piano ammortamento'!$H$2*12,'Piano ammortamento'!$E$2),0))</f>
        <v/>
      </c>
      <c r="D127" s="6">
        <f>IF(C127="","",IFERROR(F126*'Piano ammortamento'!$K$2/12,0))</f>
        <v/>
      </c>
      <c r="E127" s="6">
        <f>IF(C127="","",IFERROR(C127-D127,0))</f>
        <v/>
      </c>
      <c r="F127" s="6">
        <f>IF(E127="","",MAX(0,F126-E127))</f>
        <v/>
      </c>
    </row>
    <row r="128">
      <c r="A128" s="20" t="n">
        <v>124</v>
      </c>
      <c r="B128" s="33">
        <f>IF(OR('Piano ammortamento'!$B$2="",A128&gt;'Piano ammortamento'!$H$2),"",'Piano ammortamento'!$M$2+ROUND(A128*30.4375,0))</f>
        <v/>
      </c>
      <c r="C128" s="11">
        <f>IF(OR('Piano ammortamento'!$B$2="",A128&gt;'Piano ammortamento'!$H$2,'Piano ammortamento'!$E$2="",'Piano ammortamento'!$H$2="",'Piano ammortamento'!$K$2=""),"",IFERROR(-PMT('Piano ammortamento'!$K$2/12,'Piano ammortamento'!$H$2*12,'Piano ammortamento'!$E$2),0))</f>
        <v/>
      </c>
      <c r="D128" s="11">
        <f>IF(C128="","",IFERROR(F127*'Piano ammortamento'!$K$2/12,0))</f>
        <v/>
      </c>
      <c r="E128" s="11">
        <f>IF(C128="","",IFERROR(C128-D128,0))</f>
        <v/>
      </c>
      <c r="F128" s="11">
        <f>IF(E128="","",MAX(0,F127-E128))</f>
        <v/>
      </c>
    </row>
    <row r="129">
      <c r="A129" s="19" t="n">
        <v>125</v>
      </c>
      <c r="B129" s="32">
        <f>IF(OR('Piano ammortamento'!$B$2="",A129&gt;'Piano ammortamento'!$H$2),"",'Piano ammortamento'!$M$2+ROUND(A129*30.4375,0))</f>
        <v/>
      </c>
      <c r="C129" s="6">
        <f>IF(OR('Piano ammortamento'!$B$2="",A129&gt;'Piano ammortamento'!$H$2,'Piano ammortamento'!$E$2="",'Piano ammortamento'!$H$2="",'Piano ammortamento'!$K$2=""),"",IFERROR(-PMT('Piano ammortamento'!$K$2/12,'Piano ammortamento'!$H$2*12,'Piano ammortamento'!$E$2),0))</f>
        <v/>
      </c>
      <c r="D129" s="6">
        <f>IF(C129="","",IFERROR(F128*'Piano ammortamento'!$K$2/12,0))</f>
        <v/>
      </c>
      <c r="E129" s="6">
        <f>IF(C129="","",IFERROR(C129-D129,0))</f>
        <v/>
      </c>
      <c r="F129" s="6">
        <f>IF(E129="","",MAX(0,F128-E129))</f>
        <v/>
      </c>
    </row>
    <row r="130">
      <c r="A130" s="20" t="n">
        <v>126</v>
      </c>
      <c r="B130" s="33">
        <f>IF(OR('Piano ammortamento'!$B$2="",A130&gt;'Piano ammortamento'!$H$2),"",'Piano ammortamento'!$M$2+ROUND(A130*30.4375,0))</f>
        <v/>
      </c>
      <c r="C130" s="11">
        <f>IF(OR('Piano ammortamento'!$B$2="",A130&gt;'Piano ammortamento'!$H$2,'Piano ammortamento'!$E$2="",'Piano ammortamento'!$H$2="",'Piano ammortamento'!$K$2=""),"",IFERROR(-PMT('Piano ammortamento'!$K$2/12,'Piano ammortamento'!$H$2*12,'Piano ammortamento'!$E$2),0))</f>
        <v/>
      </c>
      <c r="D130" s="11">
        <f>IF(C130="","",IFERROR(F129*'Piano ammortamento'!$K$2/12,0))</f>
        <v/>
      </c>
      <c r="E130" s="11">
        <f>IF(C130="","",IFERROR(C130-D130,0))</f>
        <v/>
      </c>
      <c r="F130" s="11">
        <f>IF(E130="","",MAX(0,F129-E130))</f>
        <v/>
      </c>
    </row>
    <row r="131">
      <c r="A131" s="19" t="n">
        <v>127</v>
      </c>
      <c r="B131" s="32">
        <f>IF(OR('Piano ammortamento'!$B$2="",A131&gt;'Piano ammortamento'!$H$2),"",'Piano ammortamento'!$M$2+ROUND(A131*30.4375,0))</f>
        <v/>
      </c>
      <c r="C131" s="6">
        <f>IF(OR('Piano ammortamento'!$B$2="",A131&gt;'Piano ammortamento'!$H$2,'Piano ammortamento'!$E$2="",'Piano ammortamento'!$H$2="",'Piano ammortamento'!$K$2=""),"",IFERROR(-PMT('Piano ammortamento'!$K$2/12,'Piano ammortamento'!$H$2*12,'Piano ammortamento'!$E$2),0))</f>
        <v/>
      </c>
      <c r="D131" s="6">
        <f>IF(C131="","",IFERROR(F130*'Piano ammortamento'!$K$2/12,0))</f>
        <v/>
      </c>
      <c r="E131" s="6">
        <f>IF(C131="","",IFERROR(C131-D131,0))</f>
        <v/>
      </c>
      <c r="F131" s="6">
        <f>IF(E131="","",MAX(0,F130-E131))</f>
        <v/>
      </c>
    </row>
    <row r="132">
      <c r="A132" s="20" t="n">
        <v>128</v>
      </c>
      <c r="B132" s="33">
        <f>IF(OR('Piano ammortamento'!$B$2="",A132&gt;'Piano ammortamento'!$H$2),"",'Piano ammortamento'!$M$2+ROUND(A132*30.4375,0))</f>
        <v/>
      </c>
      <c r="C132" s="11">
        <f>IF(OR('Piano ammortamento'!$B$2="",A132&gt;'Piano ammortamento'!$H$2,'Piano ammortamento'!$E$2="",'Piano ammortamento'!$H$2="",'Piano ammortamento'!$K$2=""),"",IFERROR(-PMT('Piano ammortamento'!$K$2/12,'Piano ammortamento'!$H$2*12,'Piano ammortamento'!$E$2),0))</f>
        <v/>
      </c>
      <c r="D132" s="11">
        <f>IF(C132="","",IFERROR(F131*'Piano ammortamento'!$K$2/12,0))</f>
        <v/>
      </c>
      <c r="E132" s="11">
        <f>IF(C132="","",IFERROR(C132-D132,0))</f>
        <v/>
      </c>
      <c r="F132" s="11">
        <f>IF(E132="","",MAX(0,F131-E132))</f>
        <v/>
      </c>
    </row>
    <row r="133">
      <c r="A133" s="19" t="n">
        <v>129</v>
      </c>
      <c r="B133" s="32">
        <f>IF(OR('Piano ammortamento'!$B$2="",A133&gt;'Piano ammortamento'!$H$2),"",'Piano ammortamento'!$M$2+ROUND(A133*30.4375,0))</f>
        <v/>
      </c>
      <c r="C133" s="6">
        <f>IF(OR('Piano ammortamento'!$B$2="",A133&gt;'Piano ammortamento'!$H$2,'Piano ammortamento'!$E$2="",'Piano ammortamento'!$H$2="",'Piano ammortamento'!$K$2=""),"",IFERROR(-PMT('Piano ammortamento'!$K$2/12,'Piano ammortamento'!$H$2*12,'Piano ammortamento'!$E$2),0))</f>
        <v/>
      </c>
      <c r="D133" s="6">
        <f>IF(C133="","",IFERROR(F132*'Piano ammortamento'!$K$2/12,0))</f>
        <v/>
      </c>
      <c r="E133" s="6">
        <f>IF(C133="","",IFERROR(C133-D133,0))</f>
        <v/>
      </c>
      <c r="F133" s="6">
        <f>IF(E133="","",MAX(0,F132-E133))</f>
        <v/>
      </c>
    </row>
    <row r="134">
      <c r="A134" s="20" t="n">
        <v>130</v>
      </c>
      <c r="B134" s="33">
        <f>IF(OR('Piano ammortamento'!$B$2="",A134&gt;'Piano ammortamento'!$H$2),"",'Piano ammortamento'!$M$2+ROUND(A134*30.4375,0))</f>
        <v/>
      </c>
      <c r="C134" s="11">
        <f>IF(OR('Piano ammortamento'!$B$2="",A134&gt;'Piano ammortamento'!$H$2,'Piano ammortamento'!$E$2="",'Piano ammortamento'!$H$2="",'Piano ammortamento'!$K$2=""),"",IFERROR(-PMT('Piano ammortamento'!$K$2/12,'Piano ammortamento'!$H$2*12,'Piano ammortamento'!$E$2),0))</f>
        <v/>
      </c>
      <c r="D134" s="11">
        <f>IF(C134="","",IFERROR(F133*'Piano ammortamento'!$K$2/12,0))</f>
        <v/>
      </c>
      <c r="E134" s="11">
        <f>IF(C134="","",IFERROR(C134-D134,0))</f>
        <v/>
      </c>
      <c r="F134" s="11">
        <f>IF(E134="","",MAX(0,F133-E134))</f>
        <v/>
      </c>
    </row>
    <row r="135">
      <c r="A135" s="19" t="n">
        <v>131</v>
      </c>
      <c r="B135" s="32">
        <f>IF(OR('Piano ammortamento'!$B$2="",A135&gt;'Piano ammortamento'!$H$2),"",'Piano ammortamento'!$M$2+ROUND(A135*30.4375,0))</f>
        <v/>
      </c>
      <c r="C135" s="6">
        <f>IF(OR('Piano ammortamento'!$B$2="",A135&gt;'Piano ammortamento'!$H$2,'Piano ammortamento'!$E$2="",'Piano ammortamento'!$H$2="",'Piano ammortamento'!$K$2=""),"",IFERROR(-PMT('Piano ammortamento'!$K$2/12,'Piano ammortamento'!$H$2*12,'Piano ammortamento'!$E$2),0))</f>
        <v/>
      </c>
      <c r="D135" s="6">
        <f>IF(C135="","",IFERROR(F134*'Piano ammortamento'!$K$2/12,0))</f>
        <v/>
      </c>
      <c r="E135" s="6">
        <f>IF(C135="","",IFERROR(C135-D135,0))</f>
        <v/>
      </c>
      <c r="F135" s="6">
        <f>IF(E135="","",MAX(0,F134-E135))</f>
        <v/>
      </c>
    </row>
    <row r="136">
      <c r="A136" s="20" t="n">
        <v>132</v>
      </c>
      <c r="B136" s="33">
        <f>IF(OR('Piano ammortamento'!$B$2="",A136&gt;'Piano ammortamento'!$H$2),"",'Piano ammortamento'!$M$2+ROUND(A136*30.4375,0))</f>
        <v/>
      </c>
      <c r="C136" s="11">
        <f>IF(OR('Piano ammortamento'!$B$2="",A136&gt;'Piano ammortamento'!$H$2,'Piano ammortamento'!$E$2="",'Piano ammortamento'!$H$2="",'Piano ammortamento'!$K$2=""),"",IFERROR(-PMT('Piano ammortamento'!$K$2/12,'Piano ammortamento'!$H$2*12,'Piano ammortamento'!$E$2),0))</f>
        <v/>
      </c>
      <c r="D136" s="11">
        <f>IF(C136="","",IFERROR(F135*'Piano ammortamento'!$K$2/12,0))</f>
        <v/>
      </c>
      <c r="E136" s="11">
        <f>IF(C136="","",IFERROR(C136-D136,0))</f>
        <v/>
      </c>
      <c r="F136" s="11">
        <f>IF(E136="","",MAX(0,F135-E136))</f>
        <v/>
      </c>
    </row>
    <row r="137">
      <c r="A137" s="19" t="n">
        <v>133</v>
      </c>
      <c r="B137" s="32">
        <f>IF(OR('Piano ammortamento'!$B$2="",A137&gt;'Piano ammortamento'!$H$2),"",'Piano ammortamento'!$M$2+ROUND(A137*30.4375,0))</f>
        <v/>
      </c>
      <c r="C137" s="6">
        <f>IF(OR('Piano ammortamento'!$B$2="",A137&gt;'Piano ammortamento'!$H$2,'Piano ammortamento'!$E$2="",'Piano ammortamento'!$H$2="",'Piano ammortamento'!$K$2=""),"",IFERROR(-PMT('Piano ammortamento'!$K$2/12,'Piano ammortamento'!$H$2*12,'Piano ammortamento'!$E$2),0))</f>
        <v/>
      </c>
      <c r="D137" s="6">
        <f>IF(C137="","",IFERROR(F136*'Piano ammortamento'!$K$2/12,0))</f>
        <v/>
      </c>
      <c r="E137" s="6">
        <f>IF(C137="","",IFERROR(C137-D137,0))</f>
        <v/>
      </c>
      <c r="F137" s="6">
        <f>IF(E137="","",MAX(0,F136-E137))</f>
        <v/>
      </c>
    </row>
    <row r="138">
      <c r="A138" s="20" t="n">
        <v>134</v>
      </c>
      <c r="B138" s="33">
        <f>IF(OR('Piano ammortamento'!$B$2="",A138&gt;'Piano ammortamento'!$H$2),"",'Piano ammortamento'!$M$2+ROUND(A138*30.4375,0))</f>
        <v/>
      </c>
      <c r="C138" s="11">
        <f>IF(OR('Piano ammortamento'!$B$2="",A138&gt;'Piano ammortamento'!$H$2,'Piano ammortamento'!$E$2="",'Piano ammortamento'!$H$2="",'Piano ammortamento'!$K$2=""),"",IFERROR(-PMT('Piano ammortamento'!$K$2/12,'Piano ammortamento'!$H$2*12,'Piano ammortamento'!$E$2),0))</f>
        <v/>
      </c>
      <c r="D138" s="11">
        <f>IF(C138="","",IFERROR(F137*'Piano ammortamento'!$K$2/12,0))</f>
        <v/>
      </c>
      <c r="E138" s="11">
        <f>IF(C138="","",IFERROR(C138-D138,0))</f>
        <v/>
      </c>
      <c r="F138" s="11">
        <f>IF(E138="","",MAX(0,F137-E138))</f>
        <v/>
      </c>
    </row>
    <row r="139">
      <c r="A139" s="19" t="n">
        <v>135</v>
      </c>
      <c r="B139" s="32">
        <f>IF(OR('Piano ammortamento'!$B$2="",A139&gt;'Piano ammortamento'!$H$2),"",'Piano ammortamento'!$M$2+ROUND(A139*30.4375,0))</f>
        <v/>
      </c>
      <c r="C139" s="6">
        <f>IF(OR('Piano ammortamento'!$B$2="",A139&gt;'Piano ammortamento'!$H$2,'Piano ammortamento'!$E$2="",'Piano ammortamento'!$H$2="",'Piano ammortamento'!$K$2=""),"",IFERROR(-PMT('Piano ammortamento'!$K$2/12,'Piano ammortamento'!$H$2*12,'Piano ammortamento'!$E$2),0))</f>
        <v/>
      </c>
      <c r="D139" s="6">
        <f>IF(C139="","",IFERROR(F138*'Piano ammortamento'!$K$2/12,0))</f>
        <v/>
      </c>
      <c r="E139" s="6">
        <f>IF(C139="","",IFERROR(C139-D139,0))</f>
        <v/>
      </c>
      <c r="F139" s="6">
        <f>IF(E139="","",MAX(0,F138-E139))</f>
        <v/>
      </c>
    </row>
    <row r="140">
      <c r="A140" s="20" t="n">
        <v>136</v>
      </c>
      <c r="B140" s="33">
        <f>IF(OR('Piano ammortamento'!$B$2="",A140&gt;'Piano ammortamento'!$H$2),"",'Piano ammortamento'!$M$2+ROUND(A140*30.4375,0))</f>
        <v/>
      </c>
      <c r="C140" s="11">
        <f>IF(OR('Piano ammortamento'!$B$2="",A140&gt;'Piano ammortamento'!$H$2,'Piano ammortamento'!$E$2="",'Piano ammortamento'!$H$2="",'Piano ammortamento'!$K$2=""),"",IFERROR(-PMT('Piano ammortamento'!$K$2/12,'Piano ammortamento'!$H$2*12,'Piano ammortamento'!$E$2),0))</f>
        <v/>
      </c>
      <c r="D140" s="11">
        <f>IF(C140="","",IFERROR(F139*'Piano ammortamento'!$K$2/12,0))</f>
        <v/>
      </c>
      <c r="E140" s="11">
        <f>IF(C140="","",IFERROR(C140-D140,0))</f>
        <v/>
      </c>
      <c r="F140" s="11">
        <f>IF(E140="","",MAX(0,F139-E140))</f>
        <v/>
      </c>
    </row>
    <row r="141">
      <c r="A141" s="19" t="n">
        <v>137</v>
      </c>
      <c r="B141" s="32">
        <f>IF(OR('Piano ammortamento'!$B$2="",A141&gt;'Piano ammortamento'!$H$2),"",'Piano ammortamento'!$M$2+ROUND(A141*30.4375,0))</f>
        <v/>
      </c>
      <c r="C141" s="6">
        <f>IF(OR('Piano ammortamento'!$B$2="",A141&gt;'Piano ammortamento'!$H$2,'Piano ammortamento'!$E$2="",'Piano ammortamento'!$H$2="",'Piano ammortamento'!$K$2=""),"",IFERROR(-PMT('Piano ammortamento'!$K$2/12,'Piano ammortamento'!$H$2*12,'Piano ammortamento'!$E$2),0))</f>
        <v/>
      </c>
      <c r="D141" s="6">
        <f>IF(C141="","",IFERROR(F140*'Piano ammortamento'!$K$2/12,0))</f>
        <v/>
      </c>
      <c r="E141" s="6">
        <f>IF(C141="","",IFERROR(C141-D141,0))</f>
        <v/>
      </c>
      <c r="F141" s="6">
        <f>IF(E141="","",MAX(0,F140-E141))</f>
        <v/>
      </c>
    </row>
    <row r="142">
      <c r="A142" s="20" t="n">
        <v>138</v>
      </c>
      <c r="B142" s="33">
        <f>IF(OR('Piano ammortamento'!$B$2="",A142&gt;'Piano ammortamento'!$H$2),"",'Piano ammortamento'!$M$2+ROUND(A142*30.4375,0))</f>
        <v/>
      </c>
      <c r="C142" s="11">
        <f>IF(OR('Piano ammortamento'!$B$2="",A142&gt;'Piano ammortamento'!$H$2,'Piano ammortamento'!$E$2="",'Piano ammortamento'!$H$2="",'Piano ammortamento'!$K$2=""),"",IFERROR(-PMT('Piano ammortamento'!$K$2/12,'Piano ammortamento'!$H$2*12,'Piano ammortamento'!$E$2),0))</f>
        <v/>
      </c>
      <c r="D142" s="11">
        <f>IF(C142="","",IFERROR(F141*'Piano ammortamento'!$K$2/12,0))</f>
        <v/>
      </c>
      <c r="E142" s="11">
        <f>IF(C142="","",IFERROR(C142-D142,0))</f>
        <v/>
      </c>
      <c r="F142" s="11">
        <f>IF(E142="","",MAX(0,F141-E142))</f>
        <v/>
      </c>
    </row>
    <row r="143">
      <c r="A143" s="19" t="n">
        <v>139</v>
      </c>
      <c r="B143" s="32">
        <f>IF(OR('Piano ammortamento'!$B$2="",A143&gt;'Piano ammortamento'!$H$2),"",'Piano ammortamento'!$M$2+ROUND(A143*30.4375,0))</f>
        <v/>
      </c>
      <c r="C143" s="6">
        <f>IF(OR('Piano ammortamento'!$B$2="",A143&gt;'Piano ammortamento'!$H$2,'Piano ammortamento'!$E$2="",'Piano ammortamento'!$H$2="",'Piano ammortamento'!$K$2=""),"",IFERROR(-PMT('Piano ammortamento'!$K$2/12,'Piano ammortamento'!$H$2*12,'Piano ammortamento'!$E$2),0))</f>
        <v/>
      </c>
      <c r="D143" s="6">
        <f>IF(C143="","",IFERROR(F142*'Piano ammortamento'!$K$2/12,0))</f>
        <v/>
      </c>
      <c r="E143" s="6">
        <f>IF(C143="","",IFERROR(C143-D143,0))</f>
        <v/>
      </c>
      <c r="F143" s="6">
        <f>IF(E143="","",MAX(0,F142-E143))</f>
        <v/>
      </c>
    </row>
    <row r="144">
      <c r="A144" s="20" t="n">
        <v>140</v>
      </c>
      <c r="B144" s="33">
        <f>IF(OR('Piano ammortamento'!$B$2="",A144&gt;'Piano ammortamento'!$H$2),"",'Piano ammortamento'!$M$2+ROUND(A144*30.4375,0))</f>
        <v/>
      </c>
      <c r="C144" s="11">
        <f>IF(OR('Piano ammortamento'!$B$2="",A144&gt;'Piano ammortamento'!$H$2,'Piano ammortamento'!$E$2="",'Piano ammortamento'!$H$2="",'Piano ammortamento'!$K$2=""),"",IFERROR(-PMT('Piano ammortamento'!$K$2/12,'Piano ammortamento'!$H$2*12,'Piano ammortamento'!$E$2),0))</f>
        <v/>
      </c>
      <c r="D144" s="11">
        <f>IF(C144="","",IFERROR(F143*'Piano ammortamento'!$K$2/12,0))</f>
        <v/>
      </c>
      <c r="E144" s="11">
        <f>IF(C144="","",IFERROR(C144-D144,0))</f>
        <v/>
      </c>
      <c r="F144" s="11">
        <f>IF(E144="","",MAX(0,F143-E144))</f>
        <v/>
      </c>
    </row>
    <row r="145">
      <c r="A145" s="19" t="n">
        <v>141</v>
      </c>
      <c r="B145" s="32">
        <f>IF(OR('Piano ammortamento'!$B$2="",A145&gt;'Piano ammortamento'!$H$2),"",'Piano ammortamento'!$M$2+ROUND(A145*30.4375,0))</f>
        <v/>
      </c>
      <c r="C145" s="6">
        <f>IF(OR('Piano ammortamento'!$B$2="",A145&gt;'Piano ammortamento'!$H$2,'Piano ammortamento'!$E$2="",'Piano ammortamento'!$H$2="",'Piano ammortamento'!$K$2=""),"",IFERROR(-PMT('Piano ammortamento'!$K$2/12,'Piano ammortamento'!$H$2*12,'Piano ammortamento'!$E$2),0))</f>
        <v/>
      </c>
      <c r="D145" s="6">
        <f>IF(C145="","",IFERROR(F144*'Piano ammortamento'!$K$2/12,0))</f>
        <v/>
      </c>
      <c r="E145" s="6">
        <f>IF(C145="","",IFERROR(C145-D145,0))</f>
        <v/>
      </c>
      <c r="F145" s="6">
        <f>IF(E145="","",MAX(0,F144-E145))</f>
        <v/>
      </c>
    </row>
    <row r="146">
      <c r="A146" s="20" t="n">
        <v>142</v>
      </c>
      <c r="B146" s="33">
        <f>IF(OR('Piano ammortamento'!$B$2="",A146&gt;'Piano ammortamento'!$H$2),"",'Piano ammortamento'!$M$2+ROUND(A146*30.4375,0))</f>
        <v/>
      </c>
      <c r="C146" s="11">
        <f>IF(OR('Piano ammortamento'!$B$2="",A146&gt;'Piano ammortamento'!$H$2,'Piano ammortamento'!$E$2="",'Piano ammortamento'!$H$2="",'Piano ammortamento'!$K$2=""),"",IFERROR(-PMT('Piano ammortamento'!$K$2/12,'Piano ammortamento'!$H$2*12,'Piano ammortamento'!$E$2),0))</f>
        <v/>
      </c>
      <c r="D146" s="11">
        <f>IF(C146="","",IFERROR(F145*'Piano ammortamento'!$K$2/12,0))</f>
        <v/>
      </c>
      <c r="E146" s="11">
        <f>IF(C146="","",IFERROR(C146-D146,0))</f>
        <v/>
      </c>
      <c r="F146" s="11">
        <f>IF(E146="","",MAX(0,F145-E146))</f>
        <v/>
      </c>
    </row>
    <row r="147">
      <c r="A147" s="19" t="n">
        <v>143</v>
      </c>
      <c r="B147" s="32">
        <f>IF(OR('Piano ammortamento'!$B$2="",A147&gt;'Piano ammortamento'!$H$2),"",'Piano ammortamento'!$M$2+ROUND(A147*30.4375,0))</f>
        <v/>
      </c>
      <c r="C147" s="6">
        <f>IF(OR('Piano ammortamento'!$B$2="",A147&gt;'Piano ammortamento'!$H$2,'Piano ammortamento'!$E$2="",'Piano ammortamento'!$H$2="",'Piano ammortamento'!$K$2=""),"",IFERROR(-PMT('Piano ammortamento'!$K$2/12,'Piano ammortamento'!$H$2*12,'Piano ammortamento'!$E$2),0))</f>
        <v/>
      </c>
      <c r="D147" s="6">
        <f>IF(C147="","",IFERROR(F146*'Piano ammortamento'!$K$2/12,0))</f>
        <v/>
      </c>
      <c r="E147" s="6">
        <f>IF(C147="","",IFERROR(C147-D147,0))</f>
        <v/>
      </c>
      <c r="F147" s="6">
        <f>IF(E147="","",MAX(0,F146-E147))</f>
        <v/>
      </c>
    </row>
    <row r="148">
      <c r="A148" s="20" t="n">
        <v>144</v>
      </c>
      <c r="B148" s="33">
        <f>IF(OR('Piano ammortamento'!$B$2="",A148&gt;'Piano ammortamento'!$H$2),"",'Piano ammortamento'!$M$2+ROUND(A148*30.4375,0))</f>
        <v/>
      </c>
      <c r="C148" s="11">
        <f>IF(OR('Piano ammortamento'!$B$2="",A148&gt;'Piano ammortamento'!$H$2,'Piano ammortamento'!$E$2="",'Piano ammortamento'!$H$2="",'Piano ammortamento'!$K$2=""),"",IFERROR(-PMT('Piano ammortamento'!$K$2/12,'Piano ammortamento'!$H$2*12,'Piano ammortamento'!$E$2),0))</f>
        <v/>
      </c>
      <c r="D148" s="11">
        <f>IF(C148="","",IFERROR(F147*'Piano ammortamento'!$K$2/12,0))</f>
        <v/>
      </c>
      <c r="E148" s="11">
        <f>IF(C148="","",IFERROR(C148-D148,0))</f>
        <v/>
      </c>
      <c r="F148" s="11">
        <f>IF(E148="","",MAX(0,F147-E148))</f>
        <v/>
      </c>
    </row>
    <row r="149">
      <c r="A149" s="19" t="n">
        <v>145</v>
      </c>
      <c r="B149" s="32">
        <f>IF(OR('Piano ammortamento'!$B$2="",A149&gt;'Piano ammortamento'!$H$2),"",'Piano ammortamento'!$M$2+ROUND(A149*30.4375,0))</f>
        <v/>
      </c>
      <c r="C149" s="6">
        <f>IF(OR('Piano ammortamento'!$B$2="",A149&gt;'Piano ammortamento'!$H$2,'Piano ammortamento'!$E$2="",'Piano ammortamento'!$H$2="",'Piano ammortamento'!$K$2=""),"",IFERROR(-PMT('Piano ammortamento'!$K$2/12,'Piano ammortamento'!$H$2*12,'Piano ammortamento'!$E$2),0))</f>
        <v/>
      </c>
      <c r="D149" s="6">
        <f>IF(C149="","",IFERROR(F148*'Piano ammortamento'!$K$2/12,0))</f>
        <v/>
      </c>
      <c r="E149" s="6">
        <f>IF(C149="","",IFERROR(C149-D149,0))</f>
        <v/>
      </c>
      <c r="F149" s="6">
        <f>IF(E149="","",MAX(0,F148-E149))</f>
        <v/>
      </c>
    </row>
    <row r="150">
      <c r="A150" s="20" t="n">
        <v>146</v>
      </c>
      <c r="B150" s="33">
        <f>IF(OR('Piano ammortamento'!$B$2="",A150&gt;'Piano ammortamento'!$H$2),"",'Piano ammortamento'!$M$2+ROUND(A150*30.4375,0))</f>
        <v/>
      </c>
      <c r="C150" s="11">
        <f>IF(OR('Piano ammortamento'!$B$2="",A150&gt;'Piano ammortamento'!$H$2,'Piano ammortamento'!$E$2="",'Piano ammortamento'!$H$2="",'Piano ammortamento'!$K$2=""),"",IFERROR(-PMT('Piano ammortamento'!$K$2/12,'Piano ammortamento'!$H$2*12,'Piano ammortamento'!$E$2),0))</f>
        <v/>
      </c>
      <c r="D150" s="11">
        <f>IF(C150="","",IFERROR(F149*'Piano ammortamento'!$K$2/12,0))</f>
        <v/>
      </c>
      <c r="E150" s="11">
        <f>IF(C150="","",IFERROR(C150-D150,0))</f>
        <v/>
      </c>
      <c r="F150" s="11">
        <f>IF(E150="","",MAX(0,F149-E150))</f>
        <v/>
      </c>
    </row>
    <row r="151">
      <c r="A151" s="19" t="n">
        <v>147</v>
      </c>
      <c r="B151" s="32">
        <f>IF(OR('Piano ammortamento'!$B$2="",A151&gt;'Piano ammortamento'!$H$2),"",'Piano ammortamento'!$M$2+ROUND(A151*30.4375,0))</f>
        <v/>
      </c>
      <c r="C151" s="6">
        <f>IF(OR('Piano ammortamento'!$B$2="",A151&gt;'Piano ammortamento'!$H$2,'Piano ammortamento'!$E$2="",'Piano ammortamento'!$H$2="",'Piano ammortamento'!$K$2=""),"",IFERROR(-PMT('Piano ammortamento'!$K$2/12,'Piano ammortamento'!$H$2*12,'Piano ammortamento'!$E$2),0))</f>
        <v/>
      </c>
      <c r="D151" s="6">
        <f>IF(C151="","",IFERROR(F150*'Piano ammortamento'!$K$2/12,0))</f>
        <v/>
      </c>
      <c r="E151" s="6">
        <f>IF(C151="","",IFERROR(C151-D151,0))</f>
        <v/>
      </c>
      <c r="F151" s="6">
        <f>IF(E151="","",MAX(0,F150-E151))</f>
        <v/>
      </c>
    </row>
    <row r="152">
      <c r="A152" s="20" t="n">
        <v>148</v>
      </c>
      <c r="B152" s="33">
        <f>IF(OR('Piano ammortamento'!$B$2="",A152&gt;'Piano ammortamento'!$H$2),"",'Piano ammortamento'!$M$2+ROUND(A152*30.4375,0))</f>
        <v/>
      </c>
      <c r="C152" s="11">
        <f>IF(OR('Piano ammortamento'!$B$2="",A152&gt;'Piano ammortamento'!$H$2,'Piano ammortamento'!$E$2="",'Piano ammortamento'!$H$2="",'Piano ammortamento'!$K$2=""),"",IFERROR(-PMT('Piano ammortamento'!$K$2/12,'Piano ammortamento'!$H$2*12,'Piano ammortamento'!$E$2),0))</f>
        <v/>
      </c>
      <c r="D152" s="11">
        <f>IF(C152="","",IFERROR(F151*'Piano ammortamento'!$K$2/12,0))</f>
        <v/>
      </c>
      <c r="E152" s="11">
        <f>IF(C152="","",IFERROR(C152-D152,0))</f>
        <v/>
      </c>
      <c r="F152" s="11">
        <f>IF(E152="","",MAX(0,F151-E152))</f>
        <v/>
      </c>
    </row>
    <row r="153">
      <c r="A153" s="19" t="n">
        <v>149</v>
      </c>
      <c r="B153" s="32">
        <f>IF(OR('Piano ammortamento'!$B$2="",A153&gt;'Piano ammortamento'!$H$2),"",'Piano ammortamento'!$M$2+ROUND(A153*30.4375,0))</f>
        <v/>
      </c>
      <c r="C153" s="6">
        <f>IF(OR('Piano ammortamento'!$B$2="",A153&gt;'Piano ammortamento'!$H$2,'Piano ammortamento'!$E$2="",'Piano ammortamento'!$H$2="",'Piano ammortamento'!$K$2=""),"",IFERROR(-PMT('Piano ammortamento'!$K$2/12,'Piano ammortamento'!$H$2*12,'Piano ammortamento'!$E$2),0))</f>
        <v/>
      </c>
      <c r="D153" s="6">
        <f>IF(C153="","",IFERROR(F152*'Piano ammortamento'!$K$2/12,0))</f>
        <v/>
      </c>
      <c r="E153" s="6">
        <f>IF(C153="","",IFERROR(C153-D153,0))</f>
        <v/>
      </c>
      <c r="F153" s="6">
        <f>IF(E153="","",MAX(0,F152-E153))</f>
        <v/>
      </c>
    </row>
    <row r="154">
      <c r="A154" s="20" t="n">
        <v>150</v>
      </c>
      <c r="B154" s="33">
        <f>IF(OR('Piano ammortamento'!$B$2="",A154&gt;'Piano ammortamento'!$H$2),"",'Piano ammortamento'!$M$2+ROUND(A154*30.4375,0))</f>
        <v/>
      </c>
      <c r="C154" s="11">
        <f>IF(OR('Piano ammortamento'!$B$2="",A154&gt;'Piano ammortamento'!$H$2,'Piano ammortamento'!$E$2="",'Piano ammortamento'!$H$2="",'Piano ammortamento'!$K$2=""),"",IFERROR(-PMT('Piano ammortamento'!$K$2/12,'Piano ammortamento'!$H$2*12,'Piano ammortamento'!$E$2),0))</f>
        <v/>
      </c>
      <c r="D154" s="11">
        <f>IF(C154="","",IFERROR(F153*'Piano ammortamento'!$K$2/12,0))</f>
        <v/>
      </c>
      <c r="E154" s="11">
        <f>IF(C154="","",IFERROR(C154-D154,0))</f>
        <v/>
      </c>
      <c r="F154" s="11">
        <f>IF(E154="","",MAX(0,F153-E154))</f>
        <v/>
      </c>
    </row>
    <row r="155">
      <c r="A155" s="19" t="n">
        <v>151</v>
      </c>
      <c r="B155" s="32">
        <f>IF(OR('Piano ammortamento'!$B$2="",A155&gt;'Piano ammortamento'!$H$2),"",'Piano ammortamento'!$M$2+ROUND(A155*30.4375,0))</f>
        <v/>
      </c>
      <c r="C155" s="6">
        <f>IF(OR('Piano ammortamento'!$B$2="",A155&gt;'Piano ammortamento'!$H$2,'Piano ammortamento'!$E$2="",'Piano ammortamento'!$H$2="",'Piano ammortamento'!$K$2=""),"",IFERROR(-PMT('Piano ammortamento'!$K$2/12,'Piano ammortamento'!$H$2*12,'Piano ammortamento'!$E$2),0))</f>
        <v/>
      </c>
      <c r="D155" s="6">
        <f>IF(C155="","",IFERROR(F154*'Piano ammortamento'!$K$2/12,0))</f>
        <v/>
      </c>
      <c r="E155" s="6">
        <f>IF(C155="","",IFERROR(C155-D155,0))</f>
        <v/>
      </c>
      <c r="F155" s="6">
        <f>IF(E155="","",MAX(0,F154-E155))</f>
        <v/>
      </c>
    </row>
    <row r="156">
      <c r="A156" s="20" t="n">
        <v>152</v>
      </c>
      <c r="B156" s="33">
        <f>IF(OR('Piano ammortamento'!$B$2="",A156&gt;'Piano ammortamento'!$H$2),"",'Piano ammortamento'!$M$2+ROUND(A156*30.4375,0))</f>
        <v/>
      </c>
      <c r="C156" s="11">
        <f>IF(OR('Piano ammortamento'!$B$2="",A156&gt;'Piano ammortamento'!$H$2,'Piano ammortamento'!$E$2="",'Piano ammortamento'!$H$2="",'Piano ammortamento'!$K$2=""),"",IFERROR(-PMT('Piano ammortamento'!$K$2/12,'Piano ammortamento'!$H$2*12,'Piano ammortamento'!$E$2),0))</f>
        <v/>
      </c>
      <c r="D156" s="11">
        <f>IF(C156="","",IFERROR(F155*'Piano ammortamento'!$K$2/12,0))</f>
        <v/>
      </c>
      <c r="E156" s="11">
        <f>IF(C156="","",IFERROR(C156-D156,0))</f>
        <v/>
      </c>
      <c r="F156" s="11">
        <f>IF(E156="","",MAX(0,F155-E156))</f>
        <v/>
      </c>
    </row>
    <row r="157">
      <c r="A157" s="19" t="n">
        <v>153</v>
      </c>
      <c r="B157" s="32">
        <f>IF(OR('Piano ammortamento'!$B$2="",A157&gt;'Piano ammortamento'!$H$2),"",'Piano ammortamento'!$M$2+ROUND(A157*30.4375,0))</f>
        <v/>
      </c>
      <c r="C157" s="6">
        <f>IF(OR('Piano ammortamento'!$B$2="",A157&gt;'Piano ammortamento'!$H$2,'Piano ammortamento'!$E$2="",'Piano ammortamento'!$H$2="",'Piano ammortamento'!$K$2=""),"",IFERROR(-PMT('Piano ammortamento'!$K$2/12,'Piano ammortamento'!$H$2*12,'Piano ammortamento'!$E$2),0))</f>
        <v/>
      </c>
      <c r="D157" s="6">
        <f>IF(C157="","",IFERROR(F156*'Piano ammortamento'!$K$2/12,0))</f>
        <v/>
      </c>
      <c r="E157" s="6">
        <f>IF(C157="","",IFERROR(C157-D157,0))</f>
        <v/>
      </c>
      <c r="F157" s="6">
        <f>IF(E157="","",MAX(0,F156-E157))</f>
        <v/>
      </c>
    </row>
    <row r="158">
      <c r="A158" s="20" t="n">
        <v>154</v>
      </c>
      <c r="B158" s="33">
        <f>IF(OR('Piano ammortamento'!$B$2="",A158&gt;'Piano ammortamento'!$H$2),"",'Piano ammortamento'!$M$2+ROUND(A158*30.4375,0))</f>
        <v/>
      </c>
      <c r="C158" s="11">
        <f>IF(OR('Piano ammortamento'!$B$2="",A158&gt;'Piano ammortamento'!$H$2,'Piano ammortamento'!$E$2="",'Piano ammortamento'!$H$2="",'Piano ammortamento'!$K$2=""),"",IFERROR(-PMT('Piano ammortamento'!$K$2/12,'Piano ammortamento'!$H$2*12,'Piano ammortamento'!$E$2),0))</f>
        <v/>
      </c>
      <c r="D158" s="11">
        <f>IF(C158="","",IFERROR(F157*'Piano ammortamento'!$K$2/12,0))</f>
        <v/>
      </c>
      <c r="E158" s="11">
        <f>IF(C158="","",IFERROR(C158-D158,0))</f>
        <v/>
      </c>
      <c r="F158" s="11">
        <f>IF(E158="","",MAX(0,F157-E158))</f>
        <v/>
      </c>
    </row>
    <row r="159">
      <c r="A159" s="19" t="n">
        <v>155</v>
      </c>
      <c r="B159" s="32">
        <f>IF(OR('Piano ammortamento'!$B$2="",A159&gt;'Piano ammortamento'!$H$2),"",'Piano ammortamento'!$M$2+ROUND(A159*30.4375,0))</f>
        <v/>
      </c>
      <c r="C159" s="6">
        <f>IF(OR('Piano ammortamento'!$B$2="",A159&gt;'Piano ammortamento'!$H$2,'Piano ammortamento'!$E$2="",'Piano ammortamento'!$H$2="",'Piano ammortamento'!$K$2=""),"",IFERROR(-PMT('Piano ammortamento'!$K$2/12,'Piano ammortamento'!$H$2*12,'Piano ammortamento'!$E$2),0))</f>
        <v/>
      </c>
      <c r="D159" s="6">
        <f>IF(C159="","",IFERROR(F158*'Piano ammortamento'!$K$2/12,0))</f>
        <v/>
      </c>
      <c r="E159" s="6">
        <f>IF(C159="","",IFERROR(C159-D159,0))</f>
        <v/>
      </c>
      <c r="F159" s="6">
        <f>IF(E159="","",MAX(0,F158-E159))</f>
        <v/>
      </c>
    </row>
    <row r="160">
      <c r="A160" s="20" t="n">
        <v>156</v>
      </c>
      <c r="B160" s="33">
        <f>IF(OR('Piano ammortamento'!$B$2="",A160&gt;'Piano ammortamento'!$H$2),"",'Piano ammortamento'!$M$2+ROUND(A160*30.4375,0))</f>
        <v/>
      </c>
      <c r="C160" s="11">
        <f>IF(OR('Piano ammortamento'!$B$2="",A160&gt;'Piano ammortamento'!$H$2,'Piano ammortamento'!$E$2="",'Piano ammortamento'!$H$2="",'Piano ammortamento'!$K$2=""),"",IFERROR(-PMT('Piano ammortamento'!$K$2/12,'Piano ammortamento'!$H$2*12,'Piano ammortamento'!$E$2),0))</f>
        <v/>
      </c>
      <c r="D160" s="11">
        <f>IF(C160="","",IFERROR(F159*'Piano ammortamento'!$K$2/12,0))</f>
        <v/>
      </c>
      <c r="E160" s="11">
        <f>IF(C160="","",IFERROR(C160-D160,0))</f>
        <v/>
      </c>
      <c r="F160" s="11">
        <f>IF(E160="","",MAX(0,F159-E160))</f>
        <v/>
      </c>
    </row>
    <row r="161">
      <c r="A161" s="19" t="n">
        <v>157</v>
      </c>
      <c r="B161" s="32">
        <f>IF(OR('Piano ammortamento'!$B$2="",A161&gt;'Piano ammortamento'!$H$2),"",'Piano ammortamento'!$M$2+ROUND(A161*30.4375,0))</f>
        <v/>
      </c>
      <c r="C161" s="6">
        <f>IF(OR('Piano ammortamento'!$B$2="",A161&gt;'Piano ammortamento'!$H$2,'Piano ammortamento'!$E$2="",'Piano ammortamento'!$H$2="",'Piano ammortamento'!$K$2=""),"",IFERROR(-PMT('Piano ammortamento'!$K$2/12,'Piano ammortamento'!$H$2*12,'Piano ammortamento'!$E$2),0))</f>
        <v/>
      </c>
      <c r="D161" s="6">
        <f>IF(C161="","",IFERROR(F160*'Piano ammortamento'!$K$2/12,0))</f>
        <v/>
      </c>
      <c r="E161" s="6">
        <f>IF(C161="","",IFERROR(C161-D161,0))</f>
        <v/>
      </c>
      <c r="F161" s="6">
        <f>IF(E161="","",MAX(0,F160-E161))</f>
        <v/>
      </c>
    </row>
    <row r="162">
      <c r="A162" s="20" t="n">
        <v>158</v>
      </c>
      <c r="B162" s="33">
        <f>IF(OR('Piano ammortamento'!$B$2="",A162&gt;'Piano ammortamento'!$H$2),"",'Piano ammortamento'!$M$2+ROUND(A162*30.4375,0))</f>
        <v/>
      </c>
      <c r="C162" s="11">
        <f>IF(OR('Piano ammortamento'!$B$2="",A162&gt;'Piano ammortamento'!$H$2,'Piano ammortamento'!$E$2="",'Piano ammortamento'!$H$2="",'Piano ammortamento'!$K$2=""),"",IFERROR(-PMT('Piano ammortamento'!$K$2/12,'Piano ammortamento'!$H$2*12,'Piano ammortamento'!$E$2),0))</f>
        <v/>
      </c>
      <c r="D162" s="11">
        <f>IF(C162="","",IFERROR(F161*'Piano ammortamento'!$K$2/12,0))</f>
        <v/>
      </c>
      <c r="E162" s="11">
        <f>IF(C162="","",IFERROR(C162-D162,0))</f>
        <v/>
      </c>
      <c r="F162" s="11">
        <f>IF(E162="","",MAX(0,F161-E162))</f>
        <v/>
      </c>
    </row>
    <row r="163">
      <c r="A163" s="19" t="n">
        <v>159</v>
      </c>
      <c r="B163" s="32">
        <f>IF(OR('Piano ammortamento'!$B$2="",A163&gt;'Piano ammortamento'!$H$2),"",'Piano ammortamento'!$M$2+ROUND(A163*30.4375,0))</f>
        <v/>
      </c>
      <c r="C163" s="6">
        <f>IF(OR('Piano ammortamento'!$B$2="",A163&gt;'Piano ammortamento'!$H$2,'Piano ammortamento'!$E$2="",'Piano ammortamento'!$H$2="",'Piano ammortamento'!$K$2=""),"",IFERROR(-PMT('Piano ammortamento'!$K$2/12,'Piano ammortamento'!$H$2*12,'Piano ammortamento'!$E$2),0))</f>
        <v/>
      </c>
      <c r="D163" s="6">
        <f>IF(C163="","",IFERROR(F162*'Piano ammortamento'!$K$2/12,0))</f>
        <v/>
      </c>
      <c r="E163" s="6">
        <f>IF(C163="","",IFERROR(C163-D163,0))</f>
        <v/>
      </c>
      <c r="F163" s="6">
        <f>IF(E163="","",MAX(0,F162-E163))</f>
        <v/>
      </c>
    </row>
    <row r="164">
      <c r="A164" s="20" t="n">
        <v>160</v>
      </c>
      <c r="B164" s="33">
        <f>IF(OR('Piano ammortamento'!$B$2="",A164&gt;'Piano ammortamento'!$H$2),"",'Piano ammortamento'!$M$2+ROUND(A164*30.4375,0))</f>
        <v/>
      </c>
      <c r="C164" s="11">
        <f>IF(OR('Piano ammortamento'!$B$2="",A164&gt;'Piano ammortamento'!$H$2,'Piano ammortamento'!$E$2="",'Piano ammortamento'!$H$2="",'Piano ammortamento'!$K$2=""),"",IFERROR(-PMT('Piano ammortamento'!$K$2/12,'Piano ammortamento'!$H$2*12,'Piano ammortamento'!$E$2),0))</f>
        <v/>
      </c>
      <c r="D164" s="11">
        <f>IF(C164="","",IFERROR(F163*'Piano ammortamento'!$K$2/12,0))</f>
        <v/>
      </c>
      <c r="E164" s="11">
        <f>IF(C164="","",IFERROR(C164-D164,0))</f>
        <v/>
      </c>
      <c r="F164" s="11">
        <f>IF(E164="","",MAX(0,F163-E164))</f>
        <v/>
      </c>
    </row>
    <row r="165">
      <c r="A165" s="19" t="n">
        <v>161</v>
      </c>
      <c r="B165" s="32">
        <f>IF(OR('Piano ammortamento'!$B$2="",A165&gt;'Piano ammortamento'!$H$2),"",'Piano ammortamento'!$M$2+ROUND(A165*30.4375,0))</f>
        <v/>
      </c>
      <c r="C165" s="6">
        <f>IF(OR('Piano ammortamento'!$B$2="",A165&gt;'Piano ammortamento'!$H$2,'Piano ammortamento'!$E$2="",'Piano ammortamento'!$H$2="",'Piano ammortamento'!$K$2=""),"",IFERROR(-PMT('Piano ammortamento'!$K$2/12,'Piano ammortamento'!$H$2*12,'Piano ammortamento'!$E$2),0))</f>
        <v/>
      </c>
      <c r="D165" s="6">
        <f>IF(C165="","",IFERROR(F164*'Piano ammortamento'!$K$2/12,0))</f>
        <v/>
      </c>
      <c r="E165" s="6">
        <f>IF(C165="","",IFERROR(C165-D165,0))</f>
        <v/>
      </c>
      <c r="F165" s="6">
        <f>IF(E165="","",MAX(0,F164-E165))</f>
        <v/>
      </c>
    </row>
    <row r="166">
      <c r="A166" s="20" t="n">
        <v>162</v>
      </c>
      <c r="B166" s="33">
        <f>IF(OR('Piano ammortamento'!$B$2="",A166&gt;'Piano ammortamento'!$H$2),"",'Piano ammortamento'!$M$2+ROUND(A166*30.4375,0))</f>
        <v/>
      </c>
      <c r="C166" s="11">
        <f>IF(OR('Piano ammortamento'!$B$2="",A166&gt;'Piano ammortamento'!$H$2,'Piano ammortamento'!$E$2="",'Piano ammortamento'!$H$2="",'Piano ammortamento'!$K$2=""),"",IFERROR(-PMT('Piano ammortamento'!$K$2/12,'Piano ammortamento'!$H$2*12,'Piano ammortamento'!$E$2),0))</f>
        <v/>
      </c>
      <c r="D166" s="11">
        <f>IF(C166="","",IFERROR(F165*'Piano ammortamento'!$K$2/12,0))</f>
        <v/>
      </c>
      <c r="E166" s="11">
        <f>IF(C166="","",IFERROR(C166-D166,0))</f>
        <v/>
      </c>
      <c r="F166" s="11">
        <f>IF(E166="","",MAX(0,F165-E166))</f>
        <v/>
      </c>
    </row>
    <row r="167">
      <c r="A167" s="19" t="n">
        <v>163</v>
      </c>
      <c r="B167" s="32">
        <f>IF(OR('Piano ammortamento'!$B$2="",A167&gt;'Piano ammortamento'!$H$2),"",'Piano ammortamento'!$M$2+ROUND(A167*30.4375,0))</f>
        <v/>
      </c>
      <c r="C167" s="6">
        <f>IF(OR('Piano ammortamento'!$B$2="",A167&gt;'Piano ammortamento'!$H$2,'Piano ammortamento'!$E$2="",'Piano ammortamento'!$H$2="",'Piano ammortamento'!$K$2=""),"",IFERROR(-PMT('Piano ammortamento'!$K$2/12,'Piano ammortamento'!$H$2*12,'Piano ammortamento'!$E$2),0))</f>
        <v/>
      </c>
      <c r="D167" s="6">
        <f>IF(C167="","",IFERROR(F166*'Piano ammortamento'!$K$2/12,0))</f>
        <v/>
      </c>
      <c r="E167" s="6">
        <f>IF(C167="","",IFERROR(C167-D167,0))</f>
        <v/>
      </c>
      <c r="F167" s="6">
        <f>IF(E167="","",MAX(0,F166-E167))</f>
        <v/>
      </c>
    </row>
    <row r="168">
      <c r="A168" s="20" t="n">
        <v>164</v>
      </c>
      <c r="B168" s="33">
        <f>IF(OR('Piano ammortamento'!$B$2="",A168&gt;'Piano ammortamento'!$H$2),"",'Piano ammortamento'!$M$2+ROUND(A168*30.4375,0))</f>
        <v/>
      </c>
      <c r="C168" s="11">
        <f>IF(OR('Piano ammortamento'!$B$2="",A168&gt;'Piano ammortamento'!$H$2,'Piano ammortamento'!$E$2="",'Piano ammortamento'!$H$2="",'Piano ammortamento'!$K$2=""),"",IFERROR(-PMT('Piano ammortamento'!$K$2/12,'Piano ammortamento'!$H$2*12,'Piano ammortamento'!$E$2),0))</f>
        <v/>
      </c>
      <c r="D168" s="11">
        <f>IF(C168="","",IFERROR(F167*'Piano ammortamento'!$K$2/12,0))</f>
        <v/>
      </c>
      <c r="E168" s="11">
        <f>IF(C168="","",IFERROR(C168-D168,0))</f>
        <v/>
      </c>
      <c r="F168" s="11">
        <f>IF(E168="","",MAX(0,F167-E168))</f>
        <v/>
      </c>
    </row>
    <row r="169">
      <c r="A169" s="19" t="n">
        <v>165</v>
      </c>
      <c r="B169" s="32">
        <f>IF(OR('Piano ammortamento'!$B$2="",A169&gt;'Piano ammortamento'!$H$2),"",'Piano ammortamento'!$M$2+ROUND(A169*30.4375,0))</f>
        <v/>
      </c>
      <c r="C169" s="6">
        <f>IF(OR('Piano ammortamento'!$B$2="",A169&gt;'Piano ammortamento'!$H$2,'Piano ammortamento'!$E$2="",'Piano ammortamento'!$H$2="",'Piano ammortamento'!$K$2=""),"",IFERROR(-PMT('Piano ammortamento'!$K$2/12,'Piano ammortamento'!$H$2*12,'Piano ammortamento'!$E$2),0))</f>
        <v/>
      </c>
      <c r="D169" s="6">
        <f>IF(C169="","",IFERROR(F168*'Piano ammortamento'!$K$2/12,0))</f>
        <v/>
      </c>
      <c r="E169" s="6">
        <f>IF(C169="","",IFERROR(C169-D169,0))</f>
        <v/>
      </c>
      <c r="F169" s="6">
        <f>IF(E169="","",MAX(0,F168-E169))</f>
        <v/>
      </c>
    </row>
    <row r="170">
      <c r="A170" s="20" t="n">
        <v>166</v>
      </c>
      <c r="B170" s="33">
        <f>IF(OR('Piano ammortamento'!$B$2="",A170&gt;'Piano ammortamento'!$H$2),"",'Piano ammortamento'!$M$2+ROUND(A170*30.4375,0))</f>
        <v/>
      </c>
      <c r="C170" s="11">
        <f>IF(OR('Piano ammortamento'!$B$2="",A170&gt;'Piano ammortamento'!$H$2,'Piano ammortamento'!$E$2="",'Piano ammortamento'!$H$2="",'Piano ammortamento'!$K$2=""),"",IFERROR(-PMT('Piano ammortamento'!$K$2/12,'Piano ammortamento'!$H$2*12,'Piano ammortamento'!$E$2),0))</f>
        <v/>
      </c>
      <c r="D170" s="11">
        <f>IF(C170="","",IFERROR(F169*'Piano ammortamento'!$K$2/12,0))</f>
        <v/>
      </c>
      <c r="E170" s="11">
        <f>IF(C170="","",IFERROR(C170-D170,0))</f>
        <v/>
      </c>
      <c r="F170" s="11">
        <f>IF(E170="","",MAX(0,F169-E170))</f>
        <v/>
      </c>
    </row>
    <row r="171">
      <c r="A171" s="19" t="n">
        <v>167</v>
      </c>
      <c r="B171" s="32">
        <f>IF(OR('Piano ammortamento'!$B$2="",A171&gt;'Piano ammortamento'!$H$2),"",'Piano ammortamento'!$M$2+ROUND(A171*30.4375,0))</f>
        <v/>
      </c>
      <c r="C171" s="6">
        <f>IF(OR('Piano ammortamento'!$B$2="",A171&gt;'Piano ammortamento'!$H$2,'Piano ammortamento'!$E$2="",'Piano ammortamento'!$H$2="",'Piano ammortamento'!$K$2=""),"",IFERROR(-PMT('Piano ammortamento'!$K$2/12,'Piano ammortamento'!$H$2*12,'Piano ammortamento'!$E$2),0))</f>
        <v/>
      </c>
      <c r="D171" s="6">
        <f>IF(C171="","",IFERROR(F170*'Piano ammortamento'!$K$2/12,0))</f>
        <v/>
      </c>
      <c r="E171" s="6">
        <f>IF(C171="","",IFERROR(C171-D171,0))</f>
        <v/>
      </c>
      <c r="F171" s="6">
        <f>IF(E171="","",MAX(0,F170-E171))</f>
        <v/>
      </c>
    </row>
    <row r="172">
      <c r="A172" s="20" t="n">
        <v>168</v>
      </c>
      <c r="B172" s="33">
        <f>IF(OR('Piano ammortamento'!$B$2="",A172&gt;'Piano ammortamento'!$H$2),"",'Piano ammortamento'!$M$2+ROUND(A172*30.4375,0))</f>
        <v/>
      </c>
      <c r="C172" s="11">
        <f>IF(OR('Piano ammortamento'!$B$2="",A172&gt;'Piano ammortamento'!$H$2,'Piano ammortamento'!$E$2="",'Piano ammortamento'!$H$2="",'Piano ammortamento'!$K$2=""),"",IFERROR(-PMT('Piano ammortamento'!$K$2/12,'Piano ammortamento'!$H$2*12,'Piano ammortamento'!$E$2),0))</f>
        <v/>
      </c>
      <c r="D172" s="11">
        <f>IF(C172="","",IFERROR(F171*'Piano ammortamento'!$K$2/12,0))</f>
        <v/>
      </c>
      <c r="E172" s="11">
        <f>IF(C172="","",IFERROR(C172-D172,0))</f>
        <v/>
      </c>
      <c r="F172" s="11">
        <f>IF(E172="","",MAX(0,F171-E172))</f>
        <v/>
      </c>
    </row>
    <row r="173">
      <c r="A173" s="19" t="n">
        <v>169</v>
      </c>
      <c r="B173" s="32">
        <f>IF(OR('Piano ammortamento'!$B$2="",A173&gt;'Piano ammortamento'!$H$2),"",'Piano ammortamento'!$M$2+ROUND(A173*30.4375,0))</f>
        <v/>
      </c>
      <c r="C173" s="6">
        <f>IF(OR('Piano ammortamento'!$B$2="",A173&gt;'Piano ammortamento'!$H$2,'Piano ammortamento'!$E$2="",'Piano ammortamento'!$H$2="",'Piano ammortamento'!$K$2=""),"",IFERROR(-PMT('Piano ammortamento'!$K$2/12,'Piano ammortamento'!$H$2*12,'Piano ammortamento'!$E$2),0))</f>
        <v/>
      </c>
      <c r="D173" s="6">
        <f>IF(C173="","",IFERROR(F172*'Piano ammortamento'!$K$2/12,0))</f>
        <v/>
      </c>
      <c r="E173" s="6">
        <f>IF(C173="","",IFERROR(C173-D173,0))</f>
        <v/>
      </c>
      <c r="F173" s="6">
        <f>IF(E173="","",MAX(0,F172-E173))</f>
        <v/>
      </c>
    </row>
    <row r="174">
      <c r="A174" s="20" t="n">
        <v>170</v>
      </c>
      <c r="B174" s="33">
        <f>IF(OR('Piano ammortamento'!$B$2="",A174&gt;'Piano ammortamento'!$H$2),"",'Piano ammortamento'!$M$2+ROUND(A174*30.4375,0))</f>
        <v/>
      </c>
      <c r="C174" s="11">
        <f>IF(OR('Piano ammortamento'!$B$2="",A174&gt;'Piano ammortamento'!$H$2,'Piano ammortamento'!$E$2="",'Piano ammortamento'!$H$2="",'Piano ammortamento'!$K$2=""),"",IFERROR(-PMT('Piano ammortamento'!$K$2/12,'Piano ammortamento'!$H$2*12,'Piano ammortamento'!$E$2),0))</f>
        <v/>
      </c>
      <c r="D174" s="11">
        <f>IF(C174="","",IFERROR(F173*'Piano ammortamento'!$K$2/12,0))</f>
        <v/>
      </c>
      <c r="E174" s="11">
        <f>IF(C174="","",IFERROR(C174-D174,0))</f>
        <v/>
      </c>
      <c r="F174" s="11">
        <f>IF(E174="","",MAX(0,F173-E174))</f>
        <v/>
      </c>
    </row>
    <row r="175">
      <c r="A175" s="19" t="n">
        <v>171</v>
      </c>
      <c r="B175" s="32">
        <f>IF(OR('Piano ammortamento'!$B$2="",A175&gt;'Piano ammortamento'!$H$2),"",'Piano ammortamento'!$M$2+ROUND(A175*30.4375,0))</f>
        <v/>
      </c>
      <c r="C175" s="6">
        <f>IF(OR('Piano ammortamento'!$B$2="",A175&gt;'Piano ammortamento'!$H$2,'Piano ammortamento'!$E$2="",'Piano ammortamento'!$H$2="",'Piano ammortamento'!$K$2=""),"",IFERROR(-PMT('Piano ammortamento'!$K$2/12,'Piano ammortamento'!$H$2*12,'Piano ammortamento'!$E$2),0))</f>
        <v/>
      </c>
      <c r="D175" s="6">
        <f>IF(C175="","",IFERROR(F174*'Piano ammortamento'!$K$2/12,0))</f>
        <v/>
      </c>
      <c r="E175" s="6">
        <f>IF(C175="","",IFERROR(C175-D175,0))</f>
        <v/>
      </c>
      <c r="F175" s="6">
        <f>IF(E175="","",MAX(0,F174-E175))</f>
        <v/>
      </c>
    </row>
    <row r="176">
      <c r="A176" s="20" t="n">
        <v>172</v>
      </c>
      <c r="B176" s="33">
        <f>IF(OR('Piano ammortamento'!$B$2="",A176&gt;'Piano ammortamento'!$H$2),"",'Piano ammortamento'!$M$2+ROUND(A176*30.4375,0))</f>
        <v/>
      </c>
      <c r="C176" s="11">
        <f>IF(OR('Piano ammortamento'!$B$2="",A176&gt;'Piano ammortamento'!$H$2,'Piano ammortamento'!$E$2="",'Piano ammortamento'!$H$2="",'Piano ammortamento'!$K$2=""),"",IFERROR(-PMT('Piano ammortamento'!$K$2/12,'Piano ammortamento'!$H$2*12,'Piano ammortamento'!$E$2),0))</f>
        <v/>
      </c>
      <c r="D176" s="11">
        <f>IF(C176="","",IFERROR(F175*'Piano ammortamento'!$K$2/12,0))</f>
        <v/>
      </c>
      <c r="E176" s="11">
        <f>IF(C176="","",IFERROR(C176-D176,0))</f>
        <v/>
      </c>
      <c r="F176" s="11">
        <f>IF(E176="","",MAX(0,F175-E176))</f>
        <v/>
      </c>
    </row>
    <row r="177">
      <c r="A177" s="19" t="n">
        <v>173</v>
      </c>
      <c r="B177" s="32">
        <f>IF(OR('Piano ammortamento'!$B$2="",A177&gt;'Piano ammortamento'!$H$2),"",'Piano ammortamento'!$M$2+ROUND(A177*30.4375,0))</f>
        <v/>
      </c>
      <c r="C177" s="6">
        <f>IF(OR('Piano ammortamento'!$B$2="",A177&gt;'Piano ammortamento'!$H$2,'Piano ammortamento'!$E$2="",'Piano ammortamento'!$H$2="",'Piano ammortamento'!$K$2=""),"",IFERROR(-PMT('Piano ammortamento'!$K$2/12,'Piano ammortamento'!$H$2*12,'Piano ammortamento'!$E$2),0))</f>
        <v/>
      </c>
      <c r="D177" s="6">
        <f>IF(C177="","",IFERROR(F176*'Piano ammortamento'!$K$2/12,0))</f>
        <v/>
      </c>
      <c r="E177" s="6">
        <f>IF(C177="","",IFERROR(C177-D177,0))</f>
        <v/>
      </c>
      <c r="F177" s="6">
        <f>IF(E177="","",MAX(0,F176-E177))</f>
        <v/>
      </c>
    </row>
    <row r="178">
      <c r="A178" s="20" t="n">
        <v>174</v>
      </c>
      <c r="B178" s="33">
        <f>IF(OR('Piano ammortamento'!$B$2="",A178&gt;'Piano ammortamento'!$H$2),"",'Piano ammortamento'!$M$2+ROUND(A178*30.4375,0))</f>
        <v/>
      </c>
      <c r="C178" s="11">
        <f>IF(OR('Piano ammortamento'!$B$2="",A178&gt;'Piano ammortamento'!$H$2,'Piano ammortamento'!$E$2="",'Piano ammortamento'!$H$2="",'Piano ammortamento'!$K$2=""),"",IFERROR(-PMT('Piano ammortamento'!$K$2/12,'Piano ammortamento'!$H$2*12,'Piano ammortamento'!$E$2),0))</f>
        <v/>
      </c>
      <c r="D178" s="11">
        <f>IF(C178="","",IFERROR(F177*'Piano ammortamento'!$K$2/12,0))</f>
        <v/>
      </c>
      <c r="E178" s="11">
        <f>IF(C178="","",IFERROR(C178-D178,0))</f>
        <v/>
      </c>
      <c r="F178" s="11">
        <f>IF(E178="","",MAX(0,F177-E178))</f>
        <v/>
      </c>
    </row>
    <row r="179">
      <c r="A179" s="19" t="n">
        <v>175</v>
      </c>
      <c r="B179" s="32">
        <f>IF(OR('Piano ammortamento'!$B$2="",A179&gt;'Piano ammortamento'!$H$2),"",'Piano ammortamento'!$M$2+ROUND(A179*30.4375,0))</f>
        <v/>
      </c>
      <c r="C179" s="6">
        <f>IF(OR('Piano ammortamento'!$B$2="",A179&gt;'Piano ammortamento'!$H$2,'Piano ammortamento'!$E$2="",'Piano ammortamento'!$H$2="",'Piano ammortamento'!$K$2=""),"",IFERROR(-PMT('Piano ammortamento'!$K$2/12,'Piano ammortamento'!$H$2*12,'Piano ammortamento'!$E$2),0))</f>
        <v/>
      </c>
      <c r="D179" s="6">
        <f>IF(C179="","",IFERROR(F178*'Piano ammortamento'!$K$2/12,0))</f>
        <v/>
      </c>
      <c r="E179" s="6">
        <f>IF(C179="","",IFERROR(C179-D179,0))</f>
        <v/>
      </c>
      <c r="F179" s="6">
        <f>IF(E179="","",MAX(0,F178-E179))</f>
        <v/>
      </c>
    </row>
    <row r="180">
      <c r="A180" s="20" t="n">
        <v>176</v>
      </c>
      <c r="B180" s="33">
        <f>IF(OR('Piano ammortamento'!$B$2="",A180&gt;'Piano ammortamento'!$H$2),"",'Piano ammortamento'!$M$2+ROUND(A180*30.4375,0))</f>
        <v/>
      </c>
      <c r="C180" s="11">
        <f>IF(OR('Piano ammortamento'!$B$2="",A180&gt;'Piano ammortamento'!$H$2,'Piano ammortamento'!$E$2="",'Piano ammortamento'!$H$2="",'Piano ammortamento'!$K$2=""),"",IFERROR(-PMT('Piano ammortamento'!$K$2/12,'Piano ammortamento'!$H$2*12,'Piano ammortamento'!$E$2),0))</f>
        <v/>
      </c>
      <c r="D180" s="11">
        <f>IF(C180="","",IFERROR(F179*'Piano ammortamento'!$K$2/12,0))</f>
        <v/>
      </c>
      <c r="E180" s="11">
        <f>IF(C180="","",IFERROR(C180-D180,0))</f>
        <v/>
      </c>
      <c r="F180" s="11">
        <f>IF(E180="","",MAX(0,F179-E180))</f>
        <v/>
      </c>
    </row>
    <row r="181">
      <c r="A181" s="19" t="n">
        <v>177</v>
      </c>
      <c r="B181" s="32">
        <f>IF(OR('Piano ammortamento'!$B$2="",A181&gt;'Piano ammortamento'!$H$2),"",'Piano ammortamento'!$M$2+ROUND(A181*30.4375,0))</f>
        <v/>
      </c>
      <c r="C181" s="6">
        <f>IF(OR('Piano ammortamento'!$B$2="",A181&gt;'Piano ammortamento'!$H$2,'Piano ammortamento'!$E$2="",'Piano ammortamento'!$H$2="",'Piano ammortamento'!$K$2=""),"",IFERROR(-PMT('Piano ammortamento'!$K$2/12,'Piano ammortamento'!$H$2*12,'Piano ammortamento'!$E$2),0))</f>
        <v/>
      </c>
      <c r="D181" s="6">
        <f>IF(C181="","",IFERROR(F180*'Piano ammortamento'!$K$2/12,0))</f>
        <v/>
      </c>
      <c r="E181" s="6">
        <f>IF(C181="","",IFERROR(C181-D181,0))</f>
        <v/>
      </c>
      <c r="F181" s="6">
        <f>IF(E181="","",MAX(0,F180-E181))</f>
        <v/>
      </c>
    </row>
    <row r="182">
      <c r="A182" s="20" t="n">
        <v>178</v>
      </c>
      <c r="B182" s="33">
        <f>IF(OR('Piano ammortamento'!$B$2="",A182&gt;'Piano ammortamento'!$H$2),"",'Piano ammortamento'!$M$2+ROUND(A182*30.4375,0))</f>
        <v/>
      </c>
      <c r="C182" s="11">
        <f>IF(OR('Piano ammortamento'!$B$2="",A182&gt;'Piano ammortamento'!$H$2,'Piano ammortamento'!$E$2="",'Piano ammortamento'!$H$2="",'Piano ammortamento'!$K$2=""),"",IFERROR(-PMT('Piano ammortamento'!$K$2/12,'Piano ammortamento'!$H$2*12,'Piano ammortamento'!$E$2),0))</f>
        <v/>
      </c>
      <c r="D182" s="11">
        <f>IF(C182="","",IFERROR(F181*'Piano ammortamento'!$K$2/12,0))</f>
        <v/>
      </c>
      <c r="E182" s="11">
        <f>IF(C182="","",IFERROR(C182-D182,0))</f>
        <v/>
      </c>
      <c r="F182" s="11">
        <f>IF(E182="","",MAX(0,F181-E182))</f>
        <v/>
      </c>
    </row>
    <row r="183">
      <c r="A183" s="19" t="n">
        <v>179</v>
      </c>
      <c r="B183" s="32">
        <f>IF(OR('Piano ammortamento'!$B$2="",A183&gt;'Piano ammortamento'!$H$2),"",'Piano ammortamento'!$M$2+ROUND(A183*30.4375,0))</f>
        <v/>
      </c>
      <c r="C183" s="6">
        <f>IF(OR('Piano ammortamento'!$B$2="",A183&gt;'Piano ammortamento'!$H$2,'Piano ammortamento'!$E$2="",'Piano ammortamento'!$H$2="",'Piano ammortamento'!$K$2=""),"",IFERROR(-PMT('Piano ammortamento'!$K$2/12,'Piano ammortamento'!$H$2*12,'Piano ammortamento'!$E$2),0))</f>
        <v/>
      </c>
      <c r="D183" s="6">
        <f>IF(C183="","",IFERROR(F182*'Piano ammortamento'!$K$2/12,0))</f>
        <v/>
      </c>
      <c r="E183" s="6">
        <f>IF(C183="","",IFERROR(C183-D183,0))</f>
        <v/>
      </c>
      <c r="F183" s="6">
        <f>IF(E183="","",MAX(0,F182-E183))</f>
        <v/>
      </c>
    </row>
    <row r="184">
      <c r="A184" s="20" t="n">
        <v>180</v>
      </c>
      <c r="B184" s="33">
        <f>IF(OR('Piano ammortamento'!$B$2="",A184&gt;'Piano ammortamento'!$H$2),"",'Piano ammortamento'!$M$2+ROUND(A184*30.4375,0))</f>
        <v/>
      </c>
      <c r="C184" s="11">
        <f>IF(OR('Piano ammortamento'!$B$2="",A184&gt;'Piano ammortamento'!$H$2,'Piano ammortamento'!$E$2="",'Piano ammortamento'!$H$2="",'Piano ammortamento'!$K$2=""),"",IFERROR(-PMT('Piano ammortamento'!$K$2/12,'Piano ammortamento'!$H$2*12,'Piano ammortamento'!$E$2),0))</f>
        <v/>
      </c>
      <c r="D184" s="11">
        <f>IF(C184="","",IFERROR(F183*'Piano ammortamento'!$K$2/12,0))</f>
        <v/>
      </c>
      <c r="E184" s="11">
        <f>IF(C184="","",IFERROR(C184-D184,0))</f>
        <v/>
      </c>
      <c r="F184" s="11">
        <f>IF(E184="","",MAX(0,F183-E184))</f>
        <v/>
      </c>
    </row>
    <row r="185">
      <c r="A185" s="19" t="n">
        <v>181</v>
      </c>
      <c r="B185" s="32">
        <f>IF(OR('Piano ammortamento'!$B$2="",A185&gt;'Piano ammortamento'!$H$2),"",'Piano ammortamento'!$M$2+ROUND(A185*30.4375,0))</f>
        <v/>
      </c>
      <c r="C185" s="6">
        <f>IF(OR('Piano ammortamento'!$B$2="",A185&gt;'Piano ammortamento'!$H$2,'Piano ammortamento'!$E$2="",'Piano ammortamento'!$H$2="",'Piano ammortamento'!$K$2=""),"",IFERROR(-PMT('Piano ammortamento'!$K$2/12,'Piano ammortamento'!$H$2*12,'Piano ammortamento'!$E$2),0))</f>
        <v/>
      </c>
      <c r="D185" s="6">
        <f>IF(C185="","",IFERROR(F184*'Piano ammortamento'!$K$2/12,0))</f>
        <v/>
      </c>
      <c r="E185" s="6">
        <f>IF(C185="","",IFERROR(C185-D185,0))</f>
        <v/>
      </c>
      <c r="F185" s="6">
        <f>IF(E185="","",MAX(0,F184-E185))</f>
        <v/>
      </c>
    </row>
    <row r="186">
      <c r="A186" s="20" t="n">
        <v>182</v>
      </c>
      <c r="B186" s="33">
        <f>IF(OR('Piano ammortamento'!$B$2="",A186&gt;'Piano ammortamento'!$H$2),"",'Piano ammortamento'!$M$2+ROUND(A186*30.4375,0))</f>
        <v/>
      </c>
      <c r="C186" s="11">
        <f>IF(OR('Piano ammortamento'!$B$2="",A186&gt;'Piano ammortamento'!$H$2,'Piano ammortamento'!$E$2="",'Piano ammortamento'!$H$2="",'Piano ammortamento'!$K$2=""),"",IFERROR(-PMT('Piano ammortamento'!$K$2/12,'Piano ammortamento'!$H$2*12,'Piano ammortamento'!$E$2),0))</f>
        <v/>
      </c>
      <c r="D186" s="11">
        <f>IF(C186="","",IFERROR(F185*'Piano ammortamento'!$K$2/12,0))</f>
        <v/>
      </c>
      <c r="E186" s="11">
        <f>IF(C186="","",IFERROR(C186-D186,0))</f>
        <v/>
      </c>
      <c r="F186" s="11">
        <f>IF(E186="","",MAX(0,F185-E186))</f>
        <v/>
      </c>
    </row>
    <row r="187">
      <c r="A187" s="19" t="n">
        <v>183</v>
      </c>
      <c r="B187" s="32">
        <f>IF(OR('Piano ammortamento'!$B$2="",A187&gt;'Piano ammortamento'!$H$2),"",'Piano ammortamento'!$M$2+ROUND(A187*30.4375,0))</f>
        <v/>
      </c>
      <c r="C187" s="6">
        <f>IF(OR('Piano ammortamento'!$B$2="",A187&gt;'Piano ammortamento'!$H$2,'Piano ammortamento'!$E$2="",'Piano ammortamento'!$H$2="",'Piano ammortamento'!$K$2=""),"",IFERROR(-PMT('Piano ammortamento'!$K$2/12,'Piano ammortamento'!$H$2*12,'Piano ammortamento'!$E$2),0))</f>
        <v/>
      </c>
      <c r="D187" s="6">
        <f>IF(C187="","",IFERROR(F186*'Piano ammortamento'!$K$2/12,0))</f>
        <v/>
      </c>
      <c r="E187" s="6">
        <f>IF(C187="","",IFERROR(C187-D187,0))</f>
        <v/>
      </c>
      <c r="F187" s="6">
        <f>IF(E187="","",MAX(0,F186-E187))</f>
        <v/>
      </c>
    </row>
    <row r="188">
      <c r="A188" s="20" t="n">
        <v>184</v>
      </c>
      <c r="B188" s="33">
        <f>IF(OR('Piano ammortamento'!$B$2="",A188&gt;'Piano ammortamento'!$H$2),"",'Piano ammortamento'!$M$2+ROUND(A188*30.4375,0))</f>
        <v/>
      </c>
      <c r="C188" s="11">
        <f>IF(OR('Piano ammortamento'!$B$2="",A188&gt;'Piano ammortamento'!$H$2,'Piano ammortamento'!$E$2="",'Piano ammortamento'!$H$2="",'Piano ammortamento'!$K$2=""),"",IFERROR(-PMT('Piano ammortamento'!$K$2/12,'Piano ammortamento'!$H$2*12,'Piano ammortamento'!$E$2),0))</f>
        <v/>
      </c>
      <c r="D188" s="11">
        <f>IF(C188="","",IFERROR(F187*'Piano ammortamento'!$K$2/12,0))</f>
        <v/>
      </c>
      <c r="E188" s="11">
        <f>IF(C188="","",IFERROR(C188-D188,0))</f>
        <v/>
      </c>
      <c r="F188" s="11">
        <f>IF(E188="","",MAX(0,F187-E188))</f>
        <v/>
      </c>
    </row>
    <row r="189">
      <c r="A189" s="19" t="n">
        <v>185</v>
      </c>
      <c r="B189" s="32">
        <f>IF(OR('Piano ammortamento'!$B$2="",A189&gt;'Piano ammortamento'!$H$2),"",'Piano ammortamento'!$M$2+ROUND(A189*30.4375,0))</f>
        <v/>
      </c>
      <c r="C189" s="6">
        <f>IF(OR('Piano ammortamento'!$B$2="",A189&gt;'Piano ammortamento'!$H$2,'Piano ammortamento'!$E$2="",'Piano ammortamento'!$H$2="",'Piano ammortamento'!$K$2=""),"",IFERROR(-PMT('Piano ammortamento'!$K$2/12,'Piano ammortamento'!$H$2*12,'Piano ammortamento'!$E$2),0))</f>
        <v/>
      </c>
      <c r="D189" s="6">
        <f>IF(C189="","",IFERROR(F188*'Piano ammortamento'!$K$2/12,0))</f>
        <v/>
      </c>
      <c r="E189" s="6">
        <f>IF(C189="","",IFERROR(C189-D189,0))</f>
        <v/>
      </c>
      <c r="F189" s="6">
        <f>IF(E189="","",MAX(0,F188-E189))</f>
        <v/>
      </c>
    </row>
    <row r="190">
      <c r="A190" s="20" t="n">
        <v>186</v>
      </c>
      <c r="B190" s="33">
        <f>IF(OR('Piano ammortamento'!$B$2="",A190&gt;'Piano ammortamento'!$H$2),"",'Piano ammortamento'!$M$2+ROUND(A190*30.4375,0))</f>
        <v/>
      </c>
      <c r="C190" s="11">
        <f>IF(OR('Piano ammortamento'!$B$2="",A190&gt;'Piano ammortamento'!$H$2,'Piano ammortamento'!$E$2="",'Piano ammortamento'!$H$2="",'Piano ammortamento'!$K$2=""),"",IFERROR(-PMT('Piano ammortamento'!$K$2/12,'Piano ammortamento'!$H$2*12,'Piano ammortamento'!$E$2),0))</f>
        <v/>
      </c>
      <c r="D190" s="11">
        <f>IF(C190="","",IFERROR(F189*'Piano ammortamento'!$K$2/12,0))</f>
        <v/>
      </c>
      <c r="E190" s="11">
        <f>IF(C190="","",IFERROR(C190-D190,0))</f>
        <v/>
      </c>
      <c r="F190" s="11">
        <f>IF(E190="","",MAX(0,F189-E190))</f>
        <v/>
      </c>
    </row>
    <row r="191">
      <c r="A191" s="19" t="n">
        <v>187</v>
      </c>
      <c r="B191" s="32">
        <f>IF(OR('Piano ammortamento'!$B$2="",A191&gt;'Piano ammortamento'!$H$2),"",'Piano ammortamento'!$M$2+ROUND(A191*30.4375,0))</f>
        <v/>
      </c>
      <c r="C191" s="6">
        <f>IF(OR('Piano ammortamento'!$B$2="",A191&gt;'Piano ammortamento'!$H$2,'Piano ammortamento'!$E$2="",'Piano ammortamento'!$H$2="",'Piano ammortamento'!$K$2=""),"",IFERROR(-PMT('Piano ammortamento'!$K$2/12,'Piano ammortamento'!$H$2*12,'Piano ammortamento'!$E$2),0))</f>
        <v/>
      </c>
      <c r="D191" s="6">
        <f>IF(C191="","",IFERROR(F190*'Piano ammortamento'!$K$2/12,0))</f>
        <v/>
      </c>
      <c r="E191" s="6">
        <f>IF(C191="","",IFERROR(C191-D191,0))</f>
        <v/>
      </c>
      <c r="F191" s="6">
        <f>IF(E191="","",MAX(0,F190-E191))</f>
        <v/>
      </c>
    </row>
    <row r="192">
      <c r="A192" s="20" t="n">
        <v>188</v>
      </c>
      <c r="B192" s="33">
        <f>IF(OR('Piano ammortamento'!$B$2="",A192&gt;'Piano ammortamento'!$H$2),"",'Piano ammortamento'!$M$2+ROUND(A192*30.4375,0))</f>
        <v/>
      </c>
      <c r="C192" s="11">
        <f>IF(OR('Piano ammortamento'!$B$2="",A192&gt;'Piano ammortamento'!$H$2,'Piano ammortamento'!$E$2="",'Piano ammortamento'!$H$2="",'Piano ammortamento'!$K$2=""),"",IFERROR(-PMT('Piano ammortamento'!$K$2/12,'Piano ammortamento'!$H$2*12,'Piano ammortamento'!$E$2),0))</f>
        <v/>
      </c>
      <c r="D192" s="11">
        <f>IF(C192="","",IFERROR(F191*'Piano ammortamento'!$K$2/12,0))</f>
        <v/>
      </c>
      <c r="E192" s="11">
        <f>IF(C192="","",IFERROR(C192-D192,0))</f>
        <v/>
      </c>
      <c r="F192" s="11">
        <f>IF(E192="","",MAX(0,F191-E192))</f>
        <v/>
      </c>
    </row>
    <row r="193">
      <c r="A193" s="19" t="n">
        <v>189</v>
      </c>
      <c r="B193" s="32">
        <f>IF(OR('Piano ammortamento'!$B$2="",A193&gt;'Piano ammortamento'!$H$2),"",'Piano ammortamento'!$M$2+ROUND(A193*30.4375,0))</f>
        <v/>
      </c>
      <c r="C193" s="6">
        <f>IF(OR('Piano ammortamento'!$B$2="",A193&gt;'Piano ammortamento'!$H$2,'Piano ammortamento'!$E$2="",'Piano ammortamento'!$H$2="",'Piano ammortamento'!$K$2=""),"",IFERROR(-PMT('Piano ammortamento'!$K$2/12,'Piano ammortamento'!$H$2*12,'Piano ammortamento'!$E$2),0))</f>
        <v/>
      </c>
      <c r="D193" s="6">
        <f>IF(C193="","",IFERROR(F192*'Piano ammortamento'!$K$2/12,0))</f>
        <v/>
      </c>
      <c r="E193" s="6">
        <f>IF(C193="","",IFERROR(C193-D193,0))</f>
        <v/>
      </c>
      <c r="F193" s="6">
        <f>IF(E193="","",MAX(0,F192-E193))</f>
        <v/>
      </c>
    </row>
    <row r="194">
      <c r="A194" s="20" t="n">
        <v>190</v>
      </c>
      <c r="B194" s="33">
        <f>IF(OR('Piano ammortamento'!$B$2="",A194&gt;'Piano ammortamento'!$H$2),"",'Piano ammortamento'!$M$2+ROUND(A194*30.4375,0))</f>
        <v/>
      </c>
      <c r="C194" s="11">
        <f>IF(OR('Piano ammortamento'!$B$2="",A194&gt;'Piano ammortamento'!$H$2,'Piano ammortamento'!$E$2="",'Piano ammortamento'!$H$2="",'Piano ammortamento'!$K$2=""),"",IFERROR(-PMT('Piano ammortamento'!$K$2/12,'Piano ammortamento'!$H$2*12,'Piano ammortamento'!$E$2),0))</f>
        <v/>
      </c>
      <c r="D194" s="11">
        <f>IF(C194="","",IFERROR(F193*'Piano ammortamento'!$K$2/12,0))</f>
        <v/>
      </c>
      <c r="E194" s="11">
        <f>IF(C194="","",IFERROR(C194-D194,0))</f>
        <v/>
      </c>
      <c r="F194" s="11">
        <f>IF(E194="","",MAX(0,F193-E194))</f>
        <v/>
      </c>
    </row>
    <row r="195">
      <c r="A195" s="19" t="n">
        <v>191</v>
      </c>
      <c r="B195" s="32">
        <f>IF(OR('Piano ammortamento'!$B$2="",A195&gt;'Piano ammortamento'!$H$2),"",'Piano ammortamento'!$M$2+ROUND(A195*30.4375,0))</f>
        <v/>
      </c>
      <c r="C195" s="6">
        <f>IF(OR('Piano ammortamento'!$B$2="",A195&gt;'Piano ammortamento'!$H$2,'Piano ammortamento'!$E$2="",'Piano ammortamento'!$H$2="",'Piano ammortamento'!$K$2=""),"",IFERROR(-PMT('Piano ammortamento'!$K$2/12,'Piano ammortamento'!$H$2*12,'Piano ammortamento'!$E$2),0))</f>
        <v/>
      </c>
      <c r="D195" s="6">
        <f>IF(C195="","",IFERROR(F194*'Piano ammortamento'!$K$2/12,0))</f>
        <v/>
      </c>
      <c r="E195" s="6">
        <f>IF(C195="","",IFERROR(C195-D195,0))</f>
        <v/>
      </c>
      <c r="F195" s="6">
        <f>IF(E195="","",MAX(0,F194-E195))</f>
        <v/>
      </c>
    </row>
    <row r="196">
      <c r="A196" s="20" t="n">
        <v>192</v>
      </c>
      <c r="B196" s="33">
        <f>IF(OR('Piano ammortamento'!$B$2="",A196&gt;'Piano ammortamento'!$H$2),"",'Piano ammortamento'!$M$2+ROUND(A196*30.4375,0))</f>
        <v/>
      </c>
      <c r="C196" s="11">
        <f>IF(OR('Piano ammortamento'!$B$2="",A196&gt;'Piano ammortamento'!$H$2,'Piano ammortamento'!$E$2="",'Piano ammortamento'!$H$2="",'Piano ammortamento'!$K$2=""),"",IFERROR(-PMT('Piano ammortamento'!$K$2/12,'Piano ammortamento'!$H$2*12,'Piano ammortamento'!$E$2),0))</f>
        <v/>
      </c>
      <c r="D196" s="11">
        <f>IF(C196="","",IFERROR(F195*'Piano ammortamento'!$K$2/12,0))</f>
        <v/>
      </c>
      <c r="E196" s="11">
        <f>IF(C196="","",IFERROR(C196-D196,0))</f>
        <v/>
      </c>
      <c r="F196" s="11">
        <f>IF(E196="","",MAX(0,F195-E196))</f>
        <v/>
      </c>
    </row>
    <row r="197">
      <c r="A197" s="19" t="n">
        <v>193</v>
      </c>
      <c r="B197" s="32">
        <f>IF(OR('Piano ammortamento'!$B$2="",A197&gt;'Piano ammortamento'!$H$2),"",'Piano ammortamento'!$M$2+ROUND(A197*30.4375,0))</f>
        <v/>
      </c>
      <c r="C197" s="6">
        <f>IF(OR('Piano ammortamento'!$B$2="",A197&gt;'Piano ammortamento'!$H$2,'Piano ammortamento'!$E$2="",'Piano ammortamento'!$H$2="",'Piano ammortamento'!$K$2=""),"",IFERROR(-PMT('Piano ammortamento'!$K$2/12,'Piano ammortamento'!$H$2*12,'Piano ammortamento'!$E$2),0))</f>
        <v/>
      </c>
      <c r="D197" s="6">
        <f>IF(C197="","",IFERROR(F196*'Piano ammortamento'!$K$2/12,0))</f>
        <v/>
      </c>
      <c r="E197" s="6">
        <f>IF(C197="","",IFERROR(C197-D197,0))</f>
        <v/>
      </c>
      <c r="F197" s="6">
        <f>IF(E197="","",MAX(0,F196-E197))</f>
        <v/>
      </c>
    </row>
    <row r="198">
      <c r="A198" s="20" t="n">
        <v>194</v>
      </c>
      <c r="B198" s="33">
        <f>IF(OR('Piano ammortamento'!$B$2="",A198&gt;'Piano ammortamento'!$H$2),"",'Piano ammortamento'!$M$2+ROUND(A198*30.4375,0))</f>
        <v/>
      </c>
      <c r="C198" s="11">
        <f>IF(OR('Piano ammortamento'!$B$2="",A198&gt;'Piano ammortamento'!$H$2,'Piano ammortamento'!$E$2="",'Piano ammortamento'!$H$2="",'Piano ammortamento'!$K$2=""),"",IFERROR(-PMT('Piano ammortamento'!$K$2/12,'Piano ammortamento'!$H$2*12,'Piano ammortamento'!$E$2),0))</f>
        <v/>
      </c>
      <c r="D198" s="11">
        <f>IF(C198="","",IFERROR(F197*'Piano ammortamento'!$K$2/12,0))</f>
        <v/>
      </c>
      <c r="E198" s="11">
        <f>IF(C198="","",IFERROR(C198-D198,0))</f>
        <v/>
      </c>
      <c r="F198" s="11">
        <f>IF(E198="","",MAX(0,F197-E198))</f>
        <v/>
      </c>
    </row>
    <row r="199">
      <c r="A199" s="19" t="n">
        <v>195</v>
      </c>
      <c r="B199" s="32">
        <f>IF(OR('Piano ammortamento'!$B$2="",A199&gt;'Piano ammortamento'!$H$2),"",'Piano ammortamento'!$M$2+ROUND(A199*30.4375,0))</f>
        <v/>
      </c>
      <c r="C199" s="6">
        <f>IF(OR('Piano ammortamento'!$B$2="",A199&gt;'Piano ammortamento'!$H$2,'Piano ammortamento'!$E$2="",'Piano ammortamento'!$H$2="",'Piano ammortamento'!$K$2=""),"",IFERROR(-PMT('Piano ammortamento'!$K$2/12,'Piano ammortamento'!$H$2*12,'Piano ammortamento'!$E$2),0))</f>
        <v/>
      </c>
      <c r="D199" s="6">
        <f>IF(C199="","",IFERROR(F198*'Piano ammortamento'!$K$2/12,0))</f>
        <v/>
      </c>
      <c r="E199" s="6">
        <f>IF(C199="","",IFERROR(C199-D199,0))</f>
        <v/>
      </c>
      <c r="F199" s="6">
        <f>IF(E199="","",MAX(0,F198-E199))</f>
        <v/>
      </c>
    </row>
    <row r="200">
      <c r="A200" s="20" t="n">
        <v>196</v>
      </c>
      <c r="B200" s="33">
        <f>IF(OR('Piano ammortamento'!$B$2="",A200&gt;'Piano ammortamento'!$H$2),"",'Piano ammortamento'!$M$2+ROUND(A200*30.4375,0))</f>
        <v/>
      </c>
      <c r="C200" s="11">
        <f>IF(OR('Piano ammortamento'!$B$2="",A200&gt;'Piano ammortamento'!$H$2,'Piano ammortamento'!$E$2="",'Piano ammortamento'!$H$2="",'Piano ammortamento'!$K$2=""),"",IFERROR(-PMT('Piano ammortamento'!$K$2/12,'Piano ammortamento'!$H$2*12,'Piano ammortamento'!$E$2),0))</f>
        <v/>
      </c>
      <c r="D200" s="11">
        <f>IF(C200="","",IFERROR(F199*'Piano ammortamento'!$K$2/12,0))</f>
        <v/>
      </c>
      <c r="E200" s="11">
        <f>IF(C200="","",IFERROR(C200-D200,0))</f>
        <v/>
      </c>
      <c r="F200" s="11">
        <f>IF(E200="","",MAX(0,F199-E200))</f>
        <v/>
      </c>
    </row>
    <row r="201">
      <c r="A201" s="19" t="n">
        <v>197</v>
      </c>
      <c r="B201" s="32">
        <f>IF(OR('Piano ammortamento'!$B$2="",A201&gt;'Piano ammortamento'!$H$2),"",'Piano ammortamento'!$M$2+ROUND(A201*30.4375,0))</f>
        <v/>
      </c>
      <c r="C201" s="6">
        <f>IF(OR('Piano ammortamento'!$B$2="",A201&gt;'Piano ammortamento'!$H$2,'Piano ammortamento'!$E$2="",'Piano ammortamento'!$H$2="",'Piano ammortamento'!$K$2=""),"",IFERROR(-PMT('Piano ammortamento'!$K$2/12,'Piano ammortamento'!$H$2*12,'Piano ammortamento'!$E$2),0))</f>
        <v/>
      </c>
      <c r="D201" s="6">
        <f>IF(C201="","",IFERROR(F200*'Piano ammortamento'!$K$2/12,0))</f>
        <v/>
      </c>
      <c r="E201" s="6">
        <f>IF(C201="","",IFERROR(C201-D201,0))</f>
        <v/>
      </c>
      <c r="F201" s="6">
        <f>IF(E201="","",MAX(0,F200-E201))</f>
        <v/>
      </c>
    </row>
    <row r="202">
      <c r="A202" s="20" t="n">
        <v>198</v>
      </c>
      <c r="B202" s="33">
        <f>IF(OR('Piano ammortamento'!$B$2="",A202&gt;'Piano ammortamento'!$H$2),"",'Piano ammortamento'!$M$2+ROUND(A202*30.4375,0))</f>
        <v/>
      </c>
      <c r="C202" s="11">
        <f>IF(OR('Piano ammortamento'!$B$2="",A202&gt;'Piano ammortamento'!$H$2,'Piano ammortamento'!$E$2="",'Piano ammortamento'!$H$2="",'Piano ammortamento'!$K$2=""),"",IFERROR(-PMT('Piano ammortamento'!$K$2/12,'Piano ammortamento'!$H$2*12,'Piano ammortamento'!$E$2),0))</f>
        <v/>
      </c>
      <c r="D202" s="11">
        <f>IF(C202="","",IFERROR(F201*'Piano ammortamento'!$K$2/12,0))</f>
        <v/>
      </c>
      <c r="E202" s="11">
        <f>IF(C202="","",IFERROR(C202-D202,0))</f>
        <v/>
      </c>
      <c r="F202" s="11">
        <f>IF(E202="","",MAX(0,F201-E202))</f>
        <v/>
      </c>
    </row>
    <row r="203">
      <c r="A203" s="19" t="n">
        <v>199</v>
      </c>
      <c r="B203" s="32">
        <f>IF(OR('Piano ammortamento'!$B$2="",A203&gt;'Piano ammortamento'!$H$2),"",'Piano ammortamento'!$M$2+ROUND(A203*30.4375,0))</f>
        <v/>
      </c>
      <c r="C203" s="6">
        <f>IF(OR('Piano ammortamento'!$B$2="",A203&gt;'Piano ammortamento'!$H$2,'Piano ammortamento'!$E$2="",'Piano ammortamento'!$H$2="",'Piano ammortamento'!$K$2=""),"",IFERROR(-PMT('Piano ammortamento'!$K$2/12,'Piano ammortamento'!$H$2*12,'Piano ammortamento'!$E$2),0))</f>
        <v/>
      </c>
      <c r="D203" s="6">
        <f>IF(C203="","",IFERROR(F202*'Piano ammortamento'!$K$2/12,0))</f>
        <v/>
      </c>
      <c r="E203" s="6">
        <f>IF(C203="","",IFERROR(C203-D203,0))</f>
        <v/>
      </c>
      <c r="F203" s="6">
        <f>IF(E203="","",MAX(0,F202-E203))</f>
        <v/>
      </c>
    </row>
    <row r="204">
      <c r="A204" s="20" t="n">
        <v>200</v>
      </c>
      <c r="B204" s="33">
        <f>IF(OR('Piano ammortamento'!$B$2="",A204&gt;'Piano ammortamento'!$H$2),"",'Piano ammortamento'!$M$2+ROUND(A204*30.4375,0))</f>
        <v/>
      </c>
      <c r="C204" s="11">
        <f>IF(OR('Piano ammortamento'!$B$2="",A204&gt;'Piano ammortamento'!$H$2,'Piano ammortamento'!$E$2="",'Piano ammortamento'!$H$2="",'Piano ammortamento'!$K$2=""),"",IFERROR(-PMT('Piano ammortamento'!$K$2/12,'Piano ammortamento'!$H$2*12,'Piano ammortamento'!$E$2),0))</f>
        <v/>
      </c>
      <c r="D204" s="11">
        <f>IF(C204="","",IFERROR(F203*'Piano ammortamento'!$K$2/12,0))</f>
        <v/>
      </c>
      <c r="E204" s="11">
        <f>IF(C204="","",IFERROR(C204-D204,0))</f>
        <v/>
      </c>
      <c r="F204" s="11">
        <f>IF(E204="","",MAX(0,F203-E204))</f>
        <v/>
      </c>
    </row>
    <row r="205">
      <c r="A205" s="19" t="n">
        <v>201</v>
      </c>
      <c r="B205" s="32">
        <f>IF(OR('Piano ammortamento'!$B$2="",A205&gt;'Piano ammortamento'!$H$2),"",'Piano ammortamento'!$M$2+ROUND(A205*30.4375,0))</f>
        <v/>
      </c>
      <c r="C205" s="6">
        <f>IF(OR('Piano ammortamento'!$B$2="",A205&gt;'Piano ammortamento'!$H$2,'Piano ammortamento'!$E$2="",'Piano ammortamento'!$H$2="",'Piano ammortamento'!$K$2=""),"",IFERROR(-PMT('Piano ammortamento'!$K$2/12,'Piano ammortamento'!$H$2*12,'Piano ammortamento'!$E$2),0))</f>
        <v/>
      </c>
      <c r="D205" s="6">
        <f>IF(C205="","",IFERROR(F204*'Piano ammortamento'!$K$2/12,0))</f>
        <v/>
      </c>
      <c r="E205" s="6">
        <f>IF(C205="","",IFERROR(C205-D205,0))</f>
        <v/>
      </c>
      <c r="F205" s="6">
        <f>IF(E205="","",MAX(0,F204-E205))</f>
        <v/>
      </c>
    </row>
    <row r="206">
      <c r="A206" s="20" t="n">
        <v>202</v>
      </c>
      <c r="B206" s="33">
        <f>IF(OR('Piano ammortamento'!$B$2="",A206&gt;'Piano ammortamento'!$H$2),"",'Piano ammortamento'!$M$2+ROUND(A206*30.4375,0))</f>
        <v/>
      </c>
      <c r="C206" s="11">
        <f>IF(OR('Piano ammortamento'!$B$2="",A206&gt;'Piano ammortamento'!$H$2,'Piano ammortamento'!$E$2="",'Piano ammortamento'!$H$2="",'Piano ammortamento'!$K$2=""),"",IFERROR(-PMT('Piano ammortamento'!$K$2/12,'Piano ammortamento'!$H$2*12,'Piano ammortamento'!$E$2),0))</f>
        <v/>
      </c>
      <c r="D206" s="11">
        <f>IF(C206="","",IFERROR(F205*'Piano ammortamento'!$K$2/12,0))</f>
        <v/>
      </c>
      <c r="E206" s="11">
        <f>IF(C206="","",IFERROR(C206-D206,0))</f>
        <v/>
      </c>
      <c r="F206" s="11">
        <f>IF(E206="","",MAX(0,F205-E206))</f>
        <v/>
      </c>
    </row>
    <row r="207">
      <c r="A207" s="19" t="n">
        <v>203</v>
      </c>
      <c r="B207" s="32">
        <f>IF(OR('Piano ammortamento'!$B$2="",A207&gt;'Piano ammortamento'!$H$2),"",'Piano ammortamento'!$M$2+ROUND(A207*30.4375,0))</f>
        <v/>
      </c>
      <c r="C207" s="6">
        <f>IF(OR('Piano ammortamento'!$B$2="",A207&gt;'Piano ammortamento'!$H$2,'Piano ammortamento'!$E$2="",'Piano ammortamento'!$H$2="",'Piano ammortamento'!$K$2=""),"",IFERROR(-PMT('Piano ammortamento'!$K$2/12,'Piano ammortamento'!$H$2*12,'Piano ammortamento'!$E$2),0))</f>
        <v/>
      </c>
      <c r="D207" s="6">
        <f>IF(C207="","",IFERROR(F206*'Piano ammortamento'!$K$2/12,0))</f>
        <v/>
      </c>
      <c r="E207" s="6">
        <f>IF(C207="","",IFERROR(C207-D207,0))</f>
        <v/>
      </c>
      <c r="F207" s="6">
        <f>IF(E207="","",MAX(0,F206-E207))</f>
        <v/>
      </c>
    </row>
    <row r="208">
      <c r="A208" s="20" t="n">
        <v>204</v>
      </c>
      <c r="B208" s="33">
        <f>IF(OR('Piano ammortamento'!$B$2="",A208&gt;'Piano ammortamento'!$H$2),"",'Piano ammortamento'!$M$2+ROUND(A208*30.4375,0))</f>
        <v/>
      </c>
      <c r="C208" s="11">
        <f>IF(OR('Piano ammortamento'!$B$2="",A208&gt;'Piano ammortamento'!$H$2,'Piano ammortamento'!$E$2="",'Piano ammortamento'!$H$2="",'Piano ammortamento'!$K$2=""),"",IFERROR(-PMT('Piano ammortamento'!$K$2/12,'Piano ammortamento'!$H$2*12,'Piano ammortamento'!$E$2),0))</f>
        <v/>
      </c>
      <c r="D208" s="11">
        <f>IF(C208="","",IFERROR(F207*'Piano ammortamento'!$K$2/12,0))</f>
        <v/>
      </c>
      <c r="E208" s="11">
        <f>IF(C208="","",IFERROR(C208-D208,0))</f>
        <v/>
      </c>
      <c r="F208" s="11">
        <f>IF(E208="","",MAX(0,F207-E208))</f>
        <v/>
      </c>
    </row>
    <row r="209">
      <c r="A209" s="19" t="n">
        <v>205</v>
      </c>
      <c r="B209" s="32">
        <f>IF(OR('Piano ammortamento'!$B$2="",A209&gt;'Piano ammortamento'!$H$2),"",'Piano ammortamento'!$M$2+ROUND(A209*30.4375,0))</f>
        <v/>
      </c>
      <c r="C209" s="6">
        <f>IF(OR('Piano ammortamento'!$B$2="",A209&gt;'Piano ammortamento'!$H$2,'Piano ammortamento'!$E$2="",'Piano ammortamento'!$H$2="",'Piano ammortamento'!$K$2=""),"",IFERROR(-PMT('Piano ammortamento'!$K$2/12,'Piano ammortamento'!$H$2*12,'Piano ammortamento'!$E$2),0))</f>
        <v/>
      </c>
      <c r="D209" s="6">
        <f>IF(C209="","",IFERROR(F208*'Piano ammortamento'!$K$2/12,0))</f>
        <v/>
      </c>
      <c r="E209" s="6">
        <f>IF(C209="","",IFERROR(C209-D209,0))</f>
        <v/>
      </c>
      <c r="F209" s="6">
        <f>IF(E209="","",MAX(0,F208-E209))</f>
        <v/>
      </c>
    </row>
    <row r="210">
      <c r="A210" s="20" t="n">
        <v>206</v>
      </c>
      <c r="B210" s="33">
        <f>IF(OR('Piano ammortamento'!$B$2="",A210&gt;'Piano ammortamento'!$H$2),"",'Piano ammortamento'!$M$2+ROUND(A210*30.4375,0))</f>
        <v/>
      </c>
      <c r="C210" s="11">
        <f>IF(OR('Piano ammortamento'!$B$2="",A210&gt;'Piano ammortamento'!$H$2,'Piano ammortamento'!$E$2="",'Piano ammortamento'!$H$2="",'Piano ammortamento'!$K$2=""),"",IFERROR(-PMT('Piano ammortamento'!$K$2/12,'Piano ammortamento'!$H$2*12,'Piano ammortamento'!$E$2),0))</f>
        <v/>
      </c>
      <c r="D210" s="11">
        <f>IF(C210="","",IFERROR(F209*'Piano ammortamento'!$K$2/12,0))</f>
        <v/>
      </c>
      <c r="E210" s="11">
        <f>IF(C210="","",IFERROR(C210-D210,0))</f>
        <v/>
      </c>
      <c r="F210" s="11">
        <f>IF(E210="","",MAX(0,F209-E210))</f>
        <v/>
      </c>
    </row>
    <row r="211">
      <c r="A211" s="19" t="n">
        <v>207</v>
      </c>
      <c r="B211" s="32">
        <f>IF(OR('Piano ammortamento'!$B$2="",A211&gt;'Piano ammortamento'!$H$2),"",'Piano ammortamento'!$M$2+ROUND(A211*30.4375,0))</f>
        <v/>
      </c>
      <c r="C211" s="6">
        <f>IF(OR('Piano ammortamento'!$B$2="",A211&gt;'Piano ammortamento'!$H$2,'Piano ammortamento'!$E$2="",'Piano ammortamento'!$H$2="",'Piano ammortamento'!$K$2=""),"",IFERROR(-PMT('Piano ammortamento'!$K$2/12,'Piano ammortamento'!$H$2*12,'Piano ammortamento'!$E$2),0))</f>
        <v/>
      </c>
      <c r="D211" s="6">
        <f>IF(C211="","",IFERROR(F210*'Piano ammortamento'!$K$2/12,0))</f>
        <v/>
      </c>
      <c r="E211" s="6">
        <f>IF(C211="","",IFERROR(C211-D211,0))</f>
        <v/>
      </c>
      <c r="F211" s="6">
        <f>IF(E211="","",MAX(0,F210-E211))</f>
        <v/>
      </c>
    </row>
    <row r="212">
      <c r="A212" s="20" t="n">
        <v>208</v>
      </c>
      <c r="B212" s="33">
        <f>IF(OR('Piano ammortamento'!$B$2="",A212&gt;'Piano ammortamento'!$H$2),"",'Piano ammortamento'!$M$2+ROUND(A212*30.4375,0))</f>
        <v/>
      </c>
      <c r="C212" s="11">
        <f>IF(OR('Piano ammortamento'!$B$2="",A212&gt;'Piano ammortamento'!$H$2,'Piano ammortamento'!$E$2="",'Piano ammortamento'!$H$2="",'Piano ammortamento'!$K$2=""),"",IFERROR(-PMT('Piano ammortamento'!$K$2/12,'Piano ammortamento'!$H$2*12,'Piano ammortamento'!$E$2),0))</f>
        <v/>
      </c>
      <c r="D212" s="11">
        <f>IF(C212="","",IFERROR(F211*'Piano ammortamento'!$K$2/12,0))</f>
        <v/>
      </c>
      <c r="E212" s="11">
        <f>IF(C212="","",IFERROR(C212-D212,0))</f>
        <v/>
      </c>
      <c r="F212" s="11">
        <f>IF(E212="","",MAX(0,F211-E212))</f>
        <v/>
      </c>
    </row>
    <row r="213">
      <c r="A213" s="19" t="n">
        <v>209</v>
      </c>
      <c r="B213" s="32">
        <f>IF(OR('Piano ammortamento'!$B$2="",A213&gt;'Piano ammortamento'!$H$2),"",'Piano ammortamento'!$M$2+ROUND(A213*30.4375,0))</f>
        <v/>
      </c>
      <c r="C213" s="6">
        <f>IF(OR('Piano ammortamento'!$B$2="",A213&gt;'Piano ammortamento'!$H$2,'Piano ammortamento'!$E$2="",'Piano ammortamento'!$H$2="",'Piano ammortamento'!$K$2=""),"",IFERROR(-PMT('Piano ammortamento'!$K$2/12,'Piano ammortamento'!$H$2*12,'Piano ammortamento'!$E$2),0))</f>
        <v/>
      </c>
      <c r="D213" s="6">
        <f>IF(C213="","",IFERROR(F212*'Piano ammortamento'!$K$2/12,0))</f>
        <v/>
      </c>
      <c r="E213" s="6">
        <f>IF(C213="","",IFERROR(C213-D213,0))</f>
        <v/>
      </c>
      <c r="F213" s="6">
        <f>IF(E213="","",MAX(0,F212-E213))</f>
        <v/>
      </c>
    </row>
    <row r="214">
      <c r="A214" s="20" t="n">
        <v>210</v>
      </c>
      <c r="B214" s="33">
        <f>IF(OR('Piano ammortamento'!$B$2="",A214&gt;'Piano ammortamento'!$H$2),"",'Piano ammortamento'!$M$2+ROUND(A214*30.4375,0))</f>
        <v/>
      </c>
      <c r="C214" s="11">
        <f>IF(OR('Piano ammortamento'!$B$2="",A214&gt;'Piano ammortamento'!$H$2,'Piano ammortamento'!$E$2="",'Piano ammortamento'!$H$2="",'Piano ammortamento'!$K$2=""),"",IFERROR(-PMT('Piano ammortamento'!$K$2/12,'Piano ammortamento'!$H$2*12,'Piano ammortamento'!$E$2),0))</f>
        <v/>
      </c>
      <c r="D214" s="11">
        <f>IF(C214="","",IFERROR(F213*'Piano ammortamento'!$K$2/12,0))</f>
        <v/>
      </c>
      <c r="E214" s="11">
        <f>IF(C214="","",IFERROR(C214-D214,0))</f>
        <v/>
      </c>
      <c r="F214" s="11">
        <f>IF(E214="","",MAX(0,F213-E214))</f>
        <v/>
      </c>
    </row>
    <row r="215">
      <c r="A215" s="19" t="n">
        <v>211</v>
      </c>
      <c r="B215" s="32">
        <f>IF(OR('Piano ammortamento'!$B$2="",A215&gt;'Piano ammortamento'!$H$2),"",'Piano ammortamento'!$M$2+ROUND(A215*30.4375,0))</f>
        <v/>
      </c>
      <c r="C215" s="6">
        <f>IF(OR('Piano ammortamento'!$B$2="",A215&gt;'Piano ammortamento'!$H$2,'Piano ammortamento'!$E$2="",'Piano ammortamento'!$H$2="",'Piano ammortamento'!$K$2=""),"",IFERROR(-PMT('Piano ammortamento'!$K$2/12,'Piano ammortamento'!$H$2*12,'Piano ammortamento'!$E$2),0))</f>
        <v/>
      </c>
      <c r="D215" s="6">
        <f>IF(C215="","",IFERROR(F214*'Piano ammortamento'!$K$2/12,0))</f>
        <v/>
      </c>
      <c r="E215" s="6">
        <f>IF(C215="","",IFERROR(C215-D215,0))</f>
        <v/>
      </c>
      <c r="F215" s="6">
        <f>IF(E215="","",MAX(0,F214-E215))</f>
        <v/>
      </c>
    </row>
    <row r="216">
      <c r="A216" s="20" t="n">
        <v>212</v>
      </c>
      <c r="B216" s="33">
        <f>IF(OR('Piano ammortamento'!$B$2="",A216&gt;'Piano ammortamento'!$H$2),"",'Piano ammortamento'!$M$2+ROUND(A216*30.4375,0))</f>
        <v/>
      </c>
      <c r="C216" s="11">
        <f>IF(OR('Piano ammortamento'!$B$2="",A216&gt;'Piano ammortamento'!$H$2,'Piano ammortamento'!$E$2="",'Piano ammortamento'!$H$2="",'Piano ammortamento'!$K$2=""),"",IFERROR(-PMT('Piano ammortamento'!$K$2/12,'Piano ammortamento'!$H$2*12,'Piano ammortamento'!$E$2),0))</f>
        <v/>
      </c>
      <c r="D216" s="11">
        <f>IF(C216="","",IFERROR(F215*'Piano ammortamento'!$K$2/12,0))</f>
        <v/>
      </c>
      <c r="E216" s="11">
        <f>IF(C216="","",IFERROR(C216-D216,0))</f>
        <v/>
      </c>
      <c r="F216" s="11">
        <f>IF(E216="","",MAX(0,F215-E216))</f>
        <v/>
      </c>
    </row>
    <row r="217">
      <c r="A217" s="19" t="n">
        <v>213</v>
      </c>
      <c r="B217" s="32">
        <f>IF(OR('Piano ammortamento'!$B$2="",A217&gt;'Piano ammortamento'!$H$2),"",'Piano ammortamento'!$M$2+ROUND(A217*30.4375,0))</f>
        <v/>
      </c>
      <c r="C217" s="6">
        <f>IF(OR('Piano ammortamento'!$B$2="",A217&gt;'Piano ammortamento'!$H$2,'Piano ammortamento'!$E$2="",'Piano ammortamento'!$H$2="",'Piano ammortamento'!$K$2=""),"",IFERROR(-PMT('Piano ammortamento'!$K$2/12,'Piano ammortamento'!$H$2*12,'Piano ammortamento'!$E$2),0))</f>
        <v/>
      </c>
      <c r="D217" s="6">
        <f>IF(C217="","",IFERROR(F216*'Piano ammortamento'!$K$2/12,0))</f>
        <v/>
      </c>
      <c r="E217" s="6">
        <f>IF(C217="","",IFERROR(C217-D217,0))</f>
        <v/>
      </c>
      <c r="F217" s="6">
        <f>IF(E217="","",MAX(0,F216-E217))</f>
        <v/>
      </c>
    </row>
    <row r="218">
      <c r="A218" s="20" t="n">
        <v>214</v>
      </c>
      <c r="B218" s="33">
        <f>IF(OR('Piano ammortamento'!$B$2="",A218&gt;'Piano ammortamento'!$H$2),"",'Piano ammortamento'!$M$2+ROUND(A218*30.4375,0))</f>
        <v/>
      </c>
      <c r="C218" s="11">
        <f>IF(OR('Piano ammortamento'!$B$2="",A218&gt;'Piano ammortamento'!$H$2,'Piano ammortamento'!$E$2="",'Piano ammortamento'!$H$2="",'Piano ammortamento'!$K$2=""),"",IFERROR(-PMT('Piano ammortamento'!$K$2/12,'Piano ammortamento'!$H$2*12,'Piano ammortamento'!$E$2),0))</f>
        <v/>
      </c>
      <c r="D218" s="11">
        <f>IF(C218="","",IFERROR(F217*'Piano ammortamento'!$K$2/12,0))</f>
        <v/>
      </c>
      <c r="E218" s="11">
        <f>IF(C218="","",IFERROR(C218-D218,0))</f>
        <v/>
      </c>
      <c r="F218" s="11">
        <f>IF(E218="","",MAX(0,F217-E218))</f>
        <v/>
      </c>
    </row>
    <row r="219">
      <c r="A219" s="19" t="n">
        <v>215</v>
      </c>
      <c r="B219" s="32">
        <f>IF(OR('Piano ammortamento'!$B$2="",A219&gt;'Piano ammortamento'!$H$2),"",'Piano ammortamento'!$M$2+ROUND(A219*30.4375,0))</f>
        <v/>
      </c>
      <c r="C219" s="6">
        <f>IF(OR('Piano ammortamento'!$B$2="",A219&gt;'Piano ammortamento'!$H$2,'Piano ammortamento'!$E$2="",'Piano ammortamento'!$H$2="",'Piano ammortamento'!$K$2=""),"",IFERROR(-PMT('Piano ammortamento'!$K$2/12,'Piano ammortamento'!$H$2*12,'Piano ammortamento'!$E$2),0))</f>
        <v/>
      </c>
      <c r="D219" s="6">
        <f>IF(C219="","",IFERROR(F218*'Piano ammortamento'!$K$2/12,0))</f>
        <v/>
      </c>
      <c r="E219" s="6">
        <f>IF(C219="","",IFERROR(C219-D219,0))</f>
        <v/>
      </c>
      <c r="F219" s="6">
        <f>IF(E219="","",MAX(0,F218-E219))</f>
        <v/>
      </c>
    </row>
    <row r="220">
      <c r="A220" s="20" t="n">
        <v>216</v>
      </c>
      <c r="B220" s="33">
        <f>IF(OR('Piano ammortamento'!$B$2="",A220&gt;'Piano ammortamento'!$H$2),"",'Piano ammortamento'!$M$2+ROUND(A220*30.4375,0))</f>
        <v/>
      </c>
      <c r="C220" s="11">
        <f>IF(OR('Piano ammortamento'!$B$2="",A220&gt;'Piano ammortamento'!$H$2,'Piano ammortamento'!$E$2="",'Piano ammortamento'!$H$2="",'Piano ammortamento'!$K$2=""),"",IFERROR(-PMT('Piano ammortamento'!$K$2/12,'Piano ammortamento'!$H$2*12,'Piano ammortamento'!$E$2),0))</f>
        <v/>
      </c>
      <c r="D220" s="11">
        <f>IF(C220="","",IFERROR(F219*'Piano ammortamento'!$K$2/12,0))</f>
        <v/>
      </c>
      <c r="E220" s="11">
        <f>IF(C220="","",IFERROR(C220-D220,0))</f>
        <v/>
      </c>
      <c r="F220" s="11">
        <f>IF(E220="","",MAX(0,F219-E220))</f>
        <v/>
      </c>
    </row>
    <row r="221">
      <c r="A221" s="19" t="n">
        <v>217</v>
      </c>
      <c r="B221" s="32">
        <f>IF(OR('Piano ammortamento'!$B$2="",A221&gt;'Piano ammortamento'!$H$2),"",'Piano ammortamento'!$M$2+ROUND(A221*30.4375,0))</f>
        <v/>
      </c>
      <c r="C221" s="6">
        <f>IF(OR('Piano ammortamento'!$B$2="",A221&gt;'Piano ammortamento'!$H$2,'Piano ammortamento'!$E$2="",'Piano ammortamento'!$H$2="",'Piano ammortamento'!$K$2=""),"",IFERROR(-PMT('Piano ammortamento'!$K$2/12,'Piano ammortamento'!$H$2*12,'Piano ammortamento'!$E$2),0))</f>
        <v/>
      </c>
      <c r="D221" s="6">
        <f>IF(C221="","",IFERROR(F220*'Piano ammortamento'!$K$2/12,0))</f>
        <v/>
      </c>
      <c r="E221" s="6">
        <f>IF(C221="","",IFERROR(C221-D221,0))</f>
        <v/>
      </c>
      <c r="F221" s="6">
        <f>IF(E221="","",MAX(0,F220-E221))</f>
        <v/>
      </c>
    </row>
    <row r="222">
      <c r="A222" s="20" t="n">
        <v>218</v>
      </c>
      <c r="B222" s="33">
        <f>IF(OR('Piano ammortamento'!$B$2="",A222&gt;'Piano ammortamento'!$H$2),"",'Piano ammortamento'!$M$2+ROUND(A222*30.4375,0))</f>
        <v/>
      </c>
      <c r="C222" s="11">
        <f>IF(OR('Piano ammortamento'!$B$2="",A222&gt;'Piano ammortamento'!$H$2,'Piano ammortamento'!$E$2="",'Piano ammortamento'!$H$2="",'Piano ammortamento'!$K$2=""),"",IFERROR(-PMT('Piano ammortamento'!$K$2/12,'Piano ammortamento'!$H$2*12,'Piano ammortamento'!$E$2),0))</f>
        <v/>
      </c>
      <c r="D222" s="11">
        <f>IF(C222="","",IFERROR(F221*'Piano ammortamento'!$K$2/12,0))</f>
        <v/>
      </c>
      <c r="E222" s="11">
        <f>IF(C222="","",IFERROR(C222-D222,0))</f>
        <v/>
      </c>
      <c r="F222" s="11">
        <f>IF(E222="","",MAX(0,F221-E222))</f>
        <v/>
      </c>
    </row>
    <row r="223">
      <c r="A223" s="19" t="n">
        <v>219</v>
      </c>
      <c r="B223" s="32">
        <f>IF(OR('Piano ammortamento'!$B$2="",A223&gt;'Piano ammortamento'!$H$2),"",'Piano ammortamento'!$M$2+ROUND(A223*30.4375,0))</f>
        <v/>
      </c>
      <c r="C223" s="6">
        <f>IF(OR('Piano ammortamento'!$B$2="",A223&gt;'Piano ammortamento'!$H$2,'Piano ammortamento'!$E$2="",'Piano ammortamento'!$H$2="",'Piano ammortamento'!$K$2=""),"",IFERROR(-PMT('Piano ammortamento'!$K$2/12,'Piano ammortamento'!$H$2*12,'Piano ammortamento'!$E$2),0))</f>
        <v/>
      </c>
      <c r="D223" s="6">
        <f>IF(C223="","",IFERROR(F222*'Piano ammortamento'!$K$2/12,0))</f>
        <v/>
      </c>
      <c r="E223" s="6">
        <f>IF(C223="","",IFERROR(C223-D223,0))</f>
        <v/>
      </c>
      <c r="F223" s="6">
        <f>IF(E223="","",MAX(0,F222-E223))</f>
        <v/>
      </c>
    </row>
    <row r="224">
      <c r="A224" s="20" t="n">
        <v>220</v>
      </c>
      <c r="B224" s="33">
        <f>IF(OR('Piano ammortamento'!$B$2="",A224&gt;'Piano ammortamento'!$H$2),"",'Piano ammortamento'!$M$2+ROUND(A224*30.4375,0))</f>
        <v/>
      </c>
      <c r="C224" s="11">
        <f>IF(OR('Piano ammortamento'!$B$2="",A224&gt;'Piano ammortamento'!$H$2,'Piano ammortamento'!$E$2="",'Piano ammortamento'!$H$2="",'Piano ammortamento'!$K$2=""),"",IFERROR(-PMT('Piano ammortamento'!$K$2/12,'Piano ammortamento'!$H$2*12,'Piano ammortamento'!$E$2),0))</f>
        <v/>
      </c>
      <c r="D224" s="11">
        <f>IF(C224="","",IFERROR(F223*'Piano ammortamento'!$K$2/12,0))</f>
        <v/>
      </c>
      <c r="E224" s="11">
        <f>IF(C224="","",IFERROR(C224-D224,0))</f>
        <v/>
      </c>
      <c r="F224" s="11">
        <f>IF(E224="","",MAX(0,F223-E224))</f>
        <v/>
      </c>
    </row>
    <row r="225">
      <c r="A225" s="19" t="n">
        <v>221</v>
      </c>
      <c r="B225" s="32">
        <f>IF(OR('Piano ammortamento'!$B$2="",A225&gt;'Piano ammortamento'!$H$2),"",'Piano ammortamento'!$M$2+ROUND(A225*30.4375,0))</f>
        <v/>
      </c>
      <c r="C225" s="6">
        <f>IF(OR('Piano ammortamento'!$B$2="",A225&gt;'Piano ammortamento'!$H$2,'Piano ammortamento'!$E$2="",'Piano ammortamento'!$H$2="",'Piano ammortamento'!$K$2=""),"",IFERROR(-PMT('Piano ammortamento'!$K$2/12,'Piano ammortamento'!$H$2*12,'Piano ammortamento'!$E$2),0))</f>
        <v/>
      </c>
      <c r="D225" s="6">
        <f>IF(C225="","",IFERROR(F224*'Piano ammortamento'!$K$2/12,0))</f>
        <v/>
      </c>
      <c r="E225" s="6">
        <f>IF(C225="","",IFERROR(C225-D225,0))</f>
        <v/>
      </c>
      <c r="F225" s="6">
        <f>IF(E225="","",MAX(0,F224-E225))</f>
        <v/>
      </c>
    </row>
    <row r="226">
      <c r="A226" s="20" t="n">
        <v>222</v>
      </c>
      <c r="B226" s="33">
        <f>IF(OR('Piano ammortamento'!$B$2="",A226&gt;'Piano ammortamento'!$H$2),"",'Piano ammortamento'!$M$2+ROUND(A226*30.4375,0))</f>
        <v/>
      </c>
      <c r="C226" s="11">
        <f>IF(OR('Piano ammortamento'!$B$2="",A226&gt;'Piano ammortamento'!$H$2,'Piano ammortamento'!$E$2="",'Piano ammortamento'!$H$2="",'Piano ammortamento'!$K$2=""),"",IFERROR(-PMT('Piano ammortamento'!$K$2/12,'Piano ammortamento'!$H$2*12,'Piano ammortamento'!$E$2),0))</f>
        <v/>
      </c>
      <c r="D226" s="11">
        <f>IF(C226="","",IFERROR(F225*'Piano ammortamento'!$K$2/12,0))</f>
        <v/>
      </c>
      <c r="E226" s="11">
        <f>IF(C226="","",IFERROR(C226-D226,0))</f>
        <v/>
      </c>
      <c r="F226" s="11">
        <f>IF(E226="","",MAX(0,F225-E226))</f>
        <v/>
      </c>
    </row>
    <row r="227">
      <c r="A227" s="19" t="n">
        <v>223</v>
      </c>
      <c r="B227" s="32">
        <f>IF(OR('Piano ammortamento'!$B$2="",A227&gt;'Piano ammortamento'!$H$2),"",'Piano ammortamento'!$M$2+ROUND(A227*30.4375,0))</f>
        <v/>
      </c>
      <c r="C227" s="6">
        <f>IF(OR('Piano ammortamento'!$B$2="",A227&gt;'Piano ammortamento'!$H$2,'Piano ammortamento'!$E$2="",'Piano ammortamento'!$H$2="",'Piano ammortamento'!$K$2=""),"",IFERROR(-PMT('Piano ammortamento'!$K$2/12,'Piano ammortamento'!$H$2*12,'Piano ammortamento'!$E$2),0))</f>
        <v/>
      </c>
      <c r="D227" s="6">
        <f>IF(C227="","",IFERROR(F226*'Piano ammortamento'!$K$2/12,0))</f>
        <v/>
      </c>
      <c r="E227" s="6">
        <f>IF(C227="","",IFERROR(C227-D227,0))</f>
        <v/>
      </c>
      <c r="F227" s="6">
        <f>IF(E227="","",MAX(0,F226-E227))</f>
        <v/>
      </c>
    </row>
    <row r="228">
      <c r="A228" s="20" t="n">
        <v>224</v>
      </c>
      <c r="B228" s="33">
        <f>IF(OR('Piano ammortamento'!$B$2="",A228&gt;'Piano ammortamento'!$H$2),"",'Piano ammortamento'!$M$2+ROUND(A228*30.4375,0))</f>
        <v/>
      </c>
      <c r="C228" s="11">
        <f>IF(OR('Piano ammortamento'!$B$2="",A228&gt;'Piano ammortamento'!$H$2,'Piano ammortamento'!$E$2="",'Piano ammortamento'!$H$2="",'Piano ammortamento'!$K$2=""),"",IFERROR(-PMT('Piano ammortamento'!$K$2/12,'Piano ammortamento'!$H$2*12,'Piano ammortamento'!$E$2),0))</f>
        <v/>
      </c>
      <c r="D228" s="11">
        <f>IF(C228="","",IFERROR(F227*'Piano ammortamento'!$K$2/12,0))</f>
        <v/>
      </c>
      <c r="E228" s="11">
        <f>IF(C228="","",IFERROR(C228-D228,0))</f>
        <v/>
      </c>
      <c r="F228" s="11">
        <f>IF(E228="","",MAX(0,F227-E228))</f>
        <v/>
      </c>
    </row>
    <row r="229">
      <c r="A229" s="19" t="n">
        <v>225</v>
      </c>
      <c r="B229" s="32">
        <f>IF(OR('Piano ammortamento'!$B$2="",A229&gt;'Piano ammortamento'!$H$2),"",'Piano ammortamento'!$M$2+ROUND(A229*30.4375,0))</f>
        <v/>
      </c>
      <c r="C229" s="6">
        <f>IF(OR('Piano ammortamento'!$B$2="",A229&gt;'Piano ammortamento'!$H$2,'Piano ammortamento'!$E$2="",'Piano ammortamento'!$H$2="",'Piano ammortamento'!$K$2=""),"",IFERROR(-PMT('Piano ammortamento'!$K$2/12,'Piano ammortamento'!$H$2*12,'Piano ammortamento'!$E$2),0))</f>
        <v/>
      </c>
      <c r="D229" s="6">
        <f>IF(C229="","",IFERROR(F228*'Piano ammortamento'!$K$2/12,0))</f>
        <v/>
      </c>
      <c r="E229" s="6">
        <f>IF(C229="","",IFERROR(C229-D229,0))</f>
        <v/>
      </c>
      <c r="F229" s="6">
        <f>IF(E229="","",MAX(0,F228-E229))</f>
        <v/>
      </c>
    </row>
    <row r="230">
      <c r="A230" s="20" t="n">
        <v>226</v>
      </c>
      <c r="B230" s="33">
        <f>IF(OR('Piano ammortamento'!$B$2="",A230&gt;'Piano ammortamento'!$H$2),"",'Piano ammortamento'!$M$2+ROUND(A230*30.4375,0))</f>
        <v/>
      </c>
      <c r="C230" s="11">
        <f>IF(OR('Piano ammortamento'!$B$2="",A230&gt;'Piano ammortamento'!$H$2,'Piano ammortamento'!$E$2="",'Piano ammortamento'!$H$2="",'Piano ammortamento'!$K$2=""),"",IFERROR(-PMT('Piano ammortamento'!$K$2/12,'Piano ammortamento'!$H$2*12,'Piano ammortamento'!$E$2),0))</f>
        <v/>
      </c>
      <c r="D230" s="11">
        <f>IF(C230="","",IFERROR(F229*'Piano ammortamento'!$K$2/12,0))</f>
        <v/>
      </c>
      <c r="E230" s="11">
        <f>IF(C230="","",IFERROR(C230-D230,0))</f>
        <v/>
      </c>
      <c r="F230" s="11">
        <f>IF(E230="","",MAX(0,F229-E230))</f>
        <v/>
      </c>
    </row>
    <row r="231">
      <c r="A231" s="19" t="n">
        <v>227</v>
      </c>
      <c r="B231" s="32">
        <f>IF(OR('Piano ammortamento'!$B$2="",A231&gt;'Piano ammortamento'!$H$2),"",'Piano ammortamento'!$M$2+ROUND(A231*30.4375,0))</f>
        <v/>
      </c>
      <c r="C231" s="6">
        <f>IF(OR('Piano ammortamento'!$B$2="",A231&gt;'Piano ammortamento'!$H$2,'Piano ammortamento'!$E$2="",'Piano ammortamento'!$H$2="",'Piano ammortamento'!$K$2=""),"",IFERROR(-PMT('Piano ammortamento'!$K$2/12,'Piano ammortamento'!$H$2*12,'Piano ammortamento'!$E$2),0))</f>
        <v/>
      </c>
      <c r="D231" s="6">
        <f>IF(C231="","",IFERROR(F230*'Piano ammortamento'!$K$2/12,0))</f>
        <v/>
      </c>
      <c r="E231" s="6">
        <f>IF(C231="","",IFERROR(C231-D231,0))</f>
        <v/>
      </c>
      <c r="F231" s="6">
        <f>IF(E231="","",MAX(0,F230-E231))</f>
        <v/>
      </c>
    </row>
    <row r="232">
      <c r="A232" s="20" t="n">
        <v>228</v>
      </c>
      <c r="B232" s="33">
        <f>IF(OR('Piano ammortamento'!$B$2="",A232&gt;'Piano ammortamento'!$H$2),"",'Piano ammortamento'!$M$2+ROUND(A232*30.4375,0))</f>
        <v/>
      </c>
      <c r="C232" s="11">
        <f>IF(OR('Piano ammortamento'!$B$2="",A232&gt;'Piano ammortamento'!$H$2,'Piano ammortamento'!$E$2="",'Piano ammortamento'!$H$2="",'Piano ammortamento'!$K$2=""),"",IFERROR(-PMT('Piano ammortamento'!$K$2/12,'Piano ammortamento'!$H$2*12,'Piano ammortamento'!$E$2),0))</f>
        <v/>
      </c>
      <c r="D232" s="11">
        <f>IF(C232="","",IFERROR(F231*'Piano ammortamento'!$K$2/12,0))</f>
        <v/>
      </c>
      <c r="E232" s="11">
        <f>IF(C232="","",IFERROR(C232-D232,0))</f>
        <v/>
      </c>
      <c r="F232" s="11">
        <f>IF(E232="","",MAX(0,F231-E232))</f>
        <v/>
      </c>
    </row>
    <row r="233">
      <c r="A233" s="19" t="n">
        <v>229</v>
      </c>
      <c r="B233" s="32">
        <f>IF(OR('Piano ammortamento'!$B$2="",A233&gt;'Piano ammortamento'!$H$2),"",'Piano ammortamento'!$M$2+ROUND(A233*30.4375,0))</f>
        <v/>
      </c>
      <c r="C233" s="6">
        <f>IF(OR('Piano ammortamento'!$B$2="",A233&gt;'Piano ammortamento'!$H$2,'Piano ammortamento'!$E$2="",'Piano ammortamento'!$H$2="",'Piano ammortamento'!$K$2=""),"",IFERROR(-PMT('Piano ammortamento'!$K$2/12,'Piano ammortamento'!$H$2*12,'Piano ammortamento'!$E$2),0))</f>
        <v/>
      </c>
      <c r="D233" s="6">
        <f>IF(C233="","",IFERROR(F232*'Piano ammortamento'!$K$2/12,0))</f>
        <v/>
      </c>
      <c r="E233" s="6">
        <f>IF(C233="","",IFERROR(C233-D233,0))</f>
        <v/>
      </c>
      <c r="F233" s="6">
        <f>IF(E233="","",MAX(0,F232-E233))</f>
        <v/>
      </c>
    </row>
    <row r="234">
      <c r="A234" s="20" t="n">
        <v>230</v>
      </c>
      <c r="B234" s="33">
        <f>IF(OR('Piano ammortamento'!$B$2="",A234&gt;'Piano ammortamento'!$H$2),"",'Piano ammortamento'!$M$2+ROUND(A234*30.4375,0))</f>
        <v/>
      </c>
      <c r="C234" s="11">
        <f>IF(OR('Piano ammortamento'!$B$2="",A234&gt;'Piano ammortamento'!$H$2,'Piano ammortamento'!$E$2="",'Piano ammortamento'!$H$2="",'Piano ammortamento'!$K$2=""),"",IFERROR(-PMT('Piano ammortamento'!$K$2/12,'Piano ammortamento'!$H$2*12,'Piano ammortamento'!$E$2),0))</f>
        <v/>
      </c>
      <c r="D234" s="11">
        <f>IF(C234="","",IFERROR(F233*'Piano ammortamento'!$K$2/12,0))</f>
        <v/>
      </c>
      <c r="E234" s="11">
        <f>IF(C234="","",IFERROR(C234-D234,0))</f>
        <v/>
      </c>
      <c r="F234" s="11">
        <f>IF(E234="","",MAX(0,F233-E234))</f>
        <v/>
      </c>
    </row>
    <row r="235">
      <c r="A235" s="19" t="n">
        <v>231</v>
      </c>
      <c r="B235" s="32">
        <f>IF(OR('Piano ammortamento'!$B$2="",A235&gt;'Piano ammortamento'!$H$2),"",'Piano ammortamento'!$M$2+ROUND(A235*30.4375,0))</f>
        <v/>
      </c>
      <c r="C235" s="6">
        <f>IF(OR('Piano ammortamento'!$B$2="",A235&gt;'Piano ammortamento'!$H$2,'Piano ammortamento'!$E$2="",'Piano ammortamento'!$H$2="",'Piano ammortamento'!$K$2=""),"",IFERROR(-PMT('Piano ammortamento'!$K$2/12,'Piano ammortamento'!$H$2*12,'Piano ammortamento'!$E$2),0))</f>
        <v/>
      </c>
      <c r="D235" s="6">
        <f>IF(C235="","",IFERROR(F234*'Piano ammortamento'!$K$2/12,0))</f>
        <v/>
      </c>
      <c r="E235" s="6">
        <f>IF(C235="","",IFERROR(C235-D235,0))</f>
        <v/>
      </c>
      <c r="F235" s="6">
        <f>IF(E235="","",MAX(0,F234-E235))</f>
        <v/>
      </c>
    </row>
    <row r="236">
      <c r="A236" s="20" t="n">
        <v>232</v>
      </c>
      <c r="B236" s="33">
        <f>IF(OR('Piano ammortamento'!$B$2="",A236&gt;'Piano ammortamento'!$H$2),"",'Piano ammortamento'!$M$2+ROUND(A236*30.4375,0))</f>
        <v/>
      </c>
      <c r="C236" s="11">
        <f>IF(OR('Piano ammortamento'!$B$2="",A236&gt;'Piano ammortamento'!$H$2,'Piano ammortamento'!$E$2="",'Piano ammortamento'!$H$2="",'Piano ammortamento'!$K$2=""),"",IFERROR(-PMT('Piano ammortamento'!$K$2/12,'Piano ammortamento'!$H$2*12,'Piano ammortamento'!$E$2),0))</f>
        <v/>
      </c>
      <c r="D236" s="11">
        <f>IF(C236="","",IFERROR(F235*'Piano ammortamento'!$K$2/12,0))</f>
        <v/>
      </c>
      <c r="E236" s="11">
        <f>IF(C236="","",IFERROR(C236-D236,0))</f>
        <v/>
      </c>
      <c r="F236" s="11">
        <f>IF(E236="","",MAX(0,F235-E236))</f>
        <v/>
      </c>
    </row>
    <row r="237">
      <c r="A237" s="19" t="n">
        <v>233</v>
      </c>
      <c r="B237" s="32">
        <f>IF(OR('Piano ammortamento'!$B$2="",A237&gt;'Piano ammortamento'!$H$2),"",'Piano ammortamento'!$M$2+ROUND(A237*30.4375,0))</f>
        <v/>
      </c>
      <c r="C237" s="6">
        <f>IF(OR('Piano ammortamento'!$B$2="",A237&gt;'Piano ammortamento'!$H$2,'Piano ammortamento'!$E$2="",'Piano ammortamento'!$H$2="",'Piano ammortamento'!$K$2=""),"",IFERROR(-PMT('Piano ammortamento'!$K$2/12,'Piano ammortamento'!$H$2*12,'Piano ammortamento'!$E$2),0))</f>
        <v/>
      </c>
      <c r="D237" s="6">
        <f>IF(C237="","",IFERROR(F236*'Piano ammortamento'!$K$2/12,0))</f>
        <v/>
      </c>
      <c r="E237" s="6">
        <f>IF(C237="","",IFERROR(C237-D237,0))</f>
        <v/>
      </c>
      <c r="F237" s="6">
        <f>IF(E237="","",MAX(0,F236-E237))</f>
        <v/>
      </c>
    </row>
    <row r="238">
      <c r="A238" s="20" t="n">
        <v>234</v>
      </c>
      <c r="B238" s="33">
        <f>IF(OR('Piano ammortamento'!$B$2="",A238&gt;'Piano ammortamento'!$H$2),"",'Piano ammortamento'!$M$2+ROUND(A238*30.4375,0))</f>
        <v/>
      </c>
      <c r="C238" s="11">
        <f>IF(OR('Piano ammortamento'!$B$2="",A238&gt;'Piano ammortamento'!$H$2,'Piano ammortamento'!$E$2="",'Piano ammortamento'!$H$2="",'Piano ammortamento'!$K$2=""),"",IFERROR(-PMT('Piano ammortamento'!$K$2/12,'Piano ammortamento'!$H$2*12,'Piano ammortamento'!$E$2),0))</f>
        <v/>
      </c>
      <c r="D238" s="11">
        <f>IF(C238="","",IFERROR(F237*'Piano ammortamento'!$K$2/12,0))</f>
        <v/>
      </c>
      <c r="E238" s="11">
        <f>IF(C238="","",IFERROR(C238-D238,0))</f>
        <v/>
      </c>
      <c r="F238" s="11">
        <f>IF(E238="","",MAX(0,F237-E238))</f>
        <v/>
      </c>
    </row>
    <row r="239">
      <c r="A239" s="19" t="n">
        <v>235</v>
      </c>
      <c r="B239" s="32">
        <f>IF(OR('Piano ammortamento'!$B$2="",A239&gt;'Piano ammortamento'!$H$2),"",'Piano ammortamento'!$M$2+ROUND(A239*30.4375,0))</f>
        <v/>
      </c>
      <c r="C239" s="6">
        <f>IF(OR('Piano ammortamento'!$B$2="",A239&gt;'Piano ammortamento'!$H$2,'Piano ammortamento'!$E$2="",'Piano ammortamento'!$H$2="",'Piano ammortamento'!$K$2=""),"",IFERROR(-PMT('Piano ammortamento'!$K$2/12,'Piano ammortamento'!$H$2*12,'Piano ammortamento'!$E$2),0))</f>
        <v/>
      </c>
      <c r="D239" s="6">
        <f>IF(C239="","",IFERROR(F238*'Piano ammortamento'!$K$2/12,0))</f>
        <v/>
      </c>
      <c r="E239" s="6">
        <f>IF(C239="","",IFERROR(C239-D239,0))</f>
        <v/>
      </c>
      <c r="F239" s="6">
        <f>IF(E239="","",MAX(0,F238-E239))</f>
        <v/>
      </c>
    </row>
    <row r="240">
      <c r="A240" s="20" t="n">
        <v>236</v>
      </c>
      <c r="B240" s="33">
        <f>IF(OR('Piano ammortamento'!$B$2="",A240&gt;'Piano ammortamento'!$H$2),"",'Piano ammortamento'!$M$2+ROUND(A240*30.4375,0))</f>
        <v/>
      </c>
      <c r="C240" s="11">
        <f>IF(OR('Piano ammortamento'!$B$2="",A240&gt;'Piano ammortamento'!$H$2,'Piano ammortamento'!$E$2="",'Piano ammortamento'!$H$2="",'Piano ammortamento'!$K$2=""),"",IFERROR(-PMT('Piano ammortamento'!$K$2/12,'Piano ammortamento'!$H$2*12,'Piano ammortamento'!$E$2),0))</f>
        <v/>
      </c>
      <c r="D240" s="11">
        <f>IF(C240="","",IFERROR(F239*'Piano ammortamento'!$K$2/12,0))</f>
        <v/>
      </c>
      <c r="E240" s="11">
        <f>IF(C240="","",IFERROR(C240-D240,0))</f>
        <v/>
      </c>
      <c r="F240" s="11">
        <f>IF(E240="","",MAX(0,F239-E240))</f>
        <v/>
      </c>
    </row>
    <row r="241">
      <c r="A241" s="19" t="n">
        <v>237</v>
      </c>
      <c r="B241" s="32">
        <f>IF(OR('Piano ammortamento'!$B$2="",A241&gt;'Piano ammortamento'!$H$2),"",'Piano ammortamento'!$M$2+ROUND(A241*30.4375,0))</f>
        <v/>
      </c>
      <c r="C241" s="6">
        <f>IF(OR('Piano ammortamento'!$B$2="",A241&gt;'Piano ammortamento'!$H$2,'Piano ammortamento'!$E$2="",'Piano ammortamento'!$H$2="",'Piano ammortamento'!$K$2=""),"",IFERROR(-PMT('Piano ammortamento'!$K$2/12,'Piano ammortamento'!$H$2*12,'Piano ammortamento'!$E$2),0))</f>
        <v/>
      </c>
      <c r="D241" s="6">
        <f>IF(C241="","",IFERROR(F240*'Piano ammortamento'!$K$2/12,0))</f>
        <v/>
      </c>
      <c r="E241" s="6">
        <f>IF(C241="","",IFERROR(C241-D241,0))</f>
        <v/>
      </c>
      <c r="F241" s="6">
        <f>IF(E241="","",MAX(0,F240-E241))</f>
        <v/>
      </c>
    </row>
    <row r="242">
      <c r="A242" s="20" t="n">
        <v>238</v>
      </c>
      <c r="B242" s="33">
        <f>IF(OR('Piano ammortamento'!$B$2="",A242&gt;'Piano ammortamento'!$H$2),"",'Piano ammortamento'!$M$2+ROUND(A242*30.4375,0))</f>
        <v/>
      </c>
      <c r="C242" s="11">
        <f>IF(OR('Piano ammortamento'!$B$2="",A242&gt;'Piano ammortamento'!$H$2,'Piano ammortamento'!$E$2="",'Piano ammortamento'!$H$2="",'Piano ammortamento'!$K$2=""),"",IFERROR(-PMT('Piano ammortamento'!$K$2/12,'Piano ammortamento'!$H$2*12,'Piano ammortamento'!$E$2),0))</f>
        <v/>
      </c>
      <c r="D242" s="11">
        <f>IF(C242="","",IFERROR(F241*'Piano ammortamento'!$K$2/12,0))</f>
        <v/>
      </c>
      <c r="E242" s="11">
        <f>IF(C242="","",IFERROR(C242-D242,0))</f>
        <v/>
      </c>
      <c r="F242" s="11">
        <f>IF(E242="","",MAX(0,F241-E242))</f>
        <v/>
      </c>
    </row>
    <row r="243">
      <c r="A243" s="19" t="n">
        <v>239</v>
      </c>
      <c r="B243" s="32">
        <f>IF(OR('Piano ammortamento'!$B$2="",A243&gt;'Piano ammortamento'!$H$2),"",'Piano ammortamento'!$M$2+ROUND(A243*30.4375,0))</f>
        <v/>
      </c>
      <c r="C243" s="6">
        <f>IF(OR('Piano ammortamento'!$B$2="",A243&gt;'Piano ammortamento'!$H$2,'Piano ammortamento'!$E$2="",'Piano ammortamento'!$H$2="",'Piano ammortamento'!$K$2=""),"",IFERROR(-PMT('Piano ammortamento'!$K$2/12,'Piano ammortamento'!$H$2*12,'Piano ammortamento'!$E$2),0))</f>
        <v/>
      </c>
      <c r="D243" s="6">
        <f>IF(C243="","",IFERROR(F242*'Piano ammortamento'!$K$2/12,0))</f>
        <v/>
      </c>
      <c r="E243" s="6">
        <f>IF(C243="","",IFERROR(C243-D243,0))</f>
        <v/>
      </c>
      <c r="F243" s="6">
        <f>IF(E243="","",MAX(0,F242-E243))</f>
        <v/>
      </c>
    </row>
    <row r="244">
      <c r="A244" s="20" t="n">
        <v>240</v>
      </c>
      <c r="B244" s="33">
        <f>IF(OR('Piano ammortamento'!$B$2="",A244&gt;'Piano ammortamento'!$H$2),"",'Piano ammortamento'!$M$2+ROUND(A244*30.4375,0))</f>
        <v/>
      </c>
      <c r="C244" s="11">
        <f>IF(OR('Piano ammortamento'!$B$2="",A244&gt;'Piano ammortamento'!$H$2,'Piano ammortamento'!$E$2="",'Piano ammortamento'!$H$2="",'Piano ammortamento'!$K$2=""),"",IFERROR(-PMT('Piano ammortamento'!$K$2/12,'Piano ammortamento'!$H$2*12,'Piano ammortamento'!$E$2),0))</f>
        <v/>
      </c>
      <c r="D244" s="11">
        <f>IF(C244="","",IFERROR(F243*'Piano ammortamento'!$K$2/12,0))</f>
        <v/>
      </c>
      <c r="E244" s="11">
        <f>IF(C244="","",IFERROR(C244-D244,0))</f>
        <v/>
      </c>
      <c r="F244" s="11">
        <f>IF(E244="","",MAX(0,F243-E244))</f>
        <v/>
      </c>
    </row>
    <row r="245">
      <c r="A245" s="19" t="n">
        <v>241</v>
      </c>
      <c r="B245" s="32">
        <f>IF(OR('Piano ammortamento'!$B$2="",A245&gt;'Piano ammortamento'!$H$2),"",'Piano ammortamento'!$M$2+ROUND(A245*30.4375,0))</f>
        <v/>
      </c>
      <c r="C245" s="6">
        <f>IF(OR('Piano ammortamento'!$B$2="",A245&gt;'Piano ammortamento'!$H$2,'Piano ammortamento'!$E$2="",'Piano ammortamento'!$H$2="",'Piano ammortamento'!$K$2=""),"",IFERROR(-PMT('Piano ammortamento'!$K$2/12,'Piano ammortamento'!$H$2*12,'Piano ammortamento'!$E$2),0))</f>
        <v/>
      </c>
      <c r="D245" s="6">
        <f>IF(C245="","",IFERROR(F244*'Piano ammortamento'!$K$2/12,0))</f>
        <v/>
      </c>
      <c r="E245" s="6">
        <f>IF(C245="","",IFERROR(C245-D245,0))</f>
        <v/>
      </c>
      <c r="F245" s="6">
        <f>IF(E245="","",MAX(0,F244-E245))</f>
        <v/>
      </c>
    </row>
    <row r="246">
      <c r="A246" s="20" t="n">
        <v>242</v>
      </c>
      <c r="B246" s="33">
        <f>IF(OR('Piano ammortamento'!$B$2="",A246&gt;'Piano ammortamento'!$H$2),"",'Piano ammortamento'!$M$2+ROUND(A246*30.4375,0))</f>
        <v/>
      </c>
      <c r="C246" s="11">
        <f>IF(OR('Piano ammortamento'!$B$2="",A246&gt;'Piano ammortamento'!$H$2,'Piano ammortamento'!$E$2="",'Piano ammortamento'!$H$2="",'Piano ammortamento'!$K$2=""),"",IFERROR(-PMT('Piano ammortamento'!$K$2/12,'Piano ammortamento'!$H$2*12,'Piano ammortamento'!$E$2),0))</f>
        <v/>
      </c>
      <c r="D246" s="11">
        <f>IF(C246="","",IFERROR(F245*'Piano ammortamento'!$K$2/12,0))</f>
        <v/>
      </c>
      <c r="E246" s="11">
        <f>IF(C246="","",IFERROR(C246-D246,0))</f>
        <v/>
      </c>
      <c r="F246" s="11">
        <f>IF(E246="","",MAX(0,F245-E246))</f>
        <v/>
      </c>
    </row>
    <row r="247">
      <c r="A247" s="19" t="n">
        <v>243</v>
      </c>
      <c r="B247" s="32">
        <f>IF(OR('Piano ammortamento'!$B$2="",A247&gt;'Piano ammortamento'!$H$2),"",'Piano ammortamento'!$M$2+ROUND(A247*30.4375,0))</f>
        <v/>
      </c>
      <c r="C247" s="6">
        <f>IF(OR('Piano ammortamento'!$B$2="",A247&gt;'Piano ammortamento'!$H$2,'Piano ammortamento'!$E$2="",'Piano ammortamento'!$H$2="",'Piano ammortamento'!$K$2=""),"",IFERROR(-PMT('Piano ammortamento'!$K$2/12,'Piano ammortamento'!$H$2*12,'Piano ammortamento'!$E$2),0))</f>
        <v/>
      </c>
      <c r="D247" s="6">
        <f>IF(C247="","",IFERROR(F246*'Piano ammortamento'!$K$2/12,0))</f>
        <v/>
      </c>
      <c r="E247" s="6">
        <f>IF(C247="","",IFERROR(C247-D247,0))</f>
        <v/>
      </c>
      <c r="F247" s="6">
        <f>IF(E247="","",MAX(0,F246-E247))</f>
        <v/>
      </c>
    </row>
    <row r="248">
      <c r="A248" s="20" t="n">
        <v>244</v>
      </c>
      <c r="B248" s="33">
        <f>IF(OR('Piano ammortamento'!$B$2="",A248&gt;'Piano ammortamento'!$H$2),"",'Piano ammortamento'!$M$2+ROUND(A248*30.4375,0))</f>
        <v/>
      </c>
      <c r="C248" s="11">
        <f>IF(OR('Piano ammortamento'!$B$2="",A248&gt;'Piano ammortamento'!$H$2,'Piano ammortamento'!$E$2="",'Piano ammortamento'!$H$2="",'Piano ammortamento'!$K$2=""),"",IFERROR(-PMT('Piano ammortamento'!$K$2/12,'Piano ammortamento'!$H$2*12,'Piano ammortamento'!$E$2),0))</f>
        <v/>
      </c>
      <c r="D248" s="11">
        <f>IF(C248="","",IFERROR(F247*'Piano ammortamento'!$K$2/12,0))</f>
        <v/>
      </c>
      <c r="E248" s="11">
        <f>IF(C248="","",IFERROR(C248-D248,0))</f>
        <v/>
      </c>
      <c r="F248" s="11">
        <f>IF(E248="","",MAX(0,F247-E248))</f>
        <v/>
      </c>
    </row>
    <row r="249">
      <c r="A249" s="19" t="n">
        <v>245</v>
      </c>
      <c r="B249" s="32">
        <f>IF(OR('Piano ammortamento'!$B$2="",A249&gt;'Piano ammortamento'!$H$2),"",'Piano ammortamento'!$M$2+ROUND(A249*30.4375,0))</f>
        <v/>
      </c>
      <c r="C249" s="6">
        <f>IF(OR('Piano ammortamento'!$B$2="",A249&gt;'Piano ammortamento'!$H$2,'Piano ammortamento'!$E$2="",'Piano ammortamento'!$H$2="",'Piano ammortamento'!$K$2=""),"",IFERROR(-PMT('Piano ammortamento'!$K$2/12,'Piano ammortamento'!$H$2*12,'Piano ammortamento'!$E$2),0))</f>
        <v/>
      </c>
      <c r="D249" s="6">
        <f>IF(C249="","",IFERROR(F248*'Piano ammortamento'!$K$2/12,0))</f>
        <v/>
      </c>
      <c r="E249" s="6">
        <f>IF(C249="","",IFERROR(C249-D249,0))</f>
        <v/>
      </c>
      <c r="F249" s="6">
        <f>IF(E249="","",MAX(0,F248-E249))</f>
        <v/>
      </c>
    </row>
    <row r="250">
      <c r="A250" s="20" t="n">
        <v>246</v>
      </c>
      <c r="B250" s="33">
        <f>IF(OR('Piano ammortamento'!$B$2="",A250&gt;'Piano ammortamento'!$H$2),"",'Piano ammortamento'!$M$2+ROUND(A250*30.4375,0))</f>
        <v/>
      </c>
      <c r="C250" s="11">
        <f>IF(OR('Piano ammortamento'!$B$2="",A250&gt;'Piano ammortamento'!$H$2,'Piano ammortamento'!$E$2="",'Piano ammortamento'!$H$2="",'Piano ammortamento'!$K$2=""),"",IFERROR(-PMT('Piano ammortamento'!$K$2/12,'Piano ammortamento'!$H$2*12,'Piano ammortamento'!$E$2),0))</f>
        <v/>
      </c>
      <c r="D250" s="11">
        <f>IF(C250="","",IFERROR(F249*'Piano ammortamento'!$K$2/12,0))</f>
        <v/>
      </c>
      <c r="E250" s="11">
        <f>IF(C250="","",IFERROR(C250-D250,0))</f>
        <v/>
      </c>
      <c r="F250" s="11">
        <f>IF(E250="","",MAX(0,F249-E250))</f>
        <v/>
      </c>
    </row>
    <row r="251">
      <c r="A251" s="19" t="n">
        <v>247</v>
      </c>
      <c r="B251" s="32">
        <f>IF(OR('Piano ammortamento'!$B$2="",A251&gt;'Piano ammortamento'!$H$2),"",'Piano ammortamento'!$M$2+ROUND(A251*30.4375,0))</f>
        <v/>
      </c>
      <c r="C251" s="6">
        <f>IF(OR('Piano ammortamento'!$B$2="",A251&gt;'Piano ammortamento'!$H$2,'Piano ammortamento'!$E$2="",'Piano ammortamento'!$H$2="",'Piano ammortamento'!$K$2=""),"",IFERROR(-PMT('Piano ammortamento'!$K$2/12,'Piano ammortamento'!$H$2*12,'Piano ammortamento'!$E$2),0))</f>
        <v/>
      </c>
      <c r="D251" s="6">
        <f>IF(C251="","",IFERROR(F250*'Piano ammortamento'!$K$2/12,0))</f>
        <v/>
      </c>
      <c r="E251" s="6">
        <f>IF(C251="","",IFERROR(C251-D251,0))</f>
        <v/>
      </c>
      <c r="F251" s="6">
        <f>IF(E251="","",MAX(0,F250-E251))</f>
        <v/>
      </c>
    </row>
    <row r="252">
      <c r="A252" s="20" t="n">
        <v>248</v>
      </c>
      <c r="B252" s="33">
        <f>IF(OR('Piano ammortamento'!$B$2="",A252&gt;'Piano ammortamento'!$H$2),"",'Piano ammortamento'!$M$2+ROUND(A252*30.4375,0))</f>
        <v/>
      </c>
      <c r="C252" s="11">
        <f>IF(OR('Piano ammortamento'!$B$2="",A252&gt;'Piano ammortamento'!$H$2,'Piano ammortamento'!$E$2="",'Piano ammortamento'!$H$2="",'Piano ammortamento'!$K$2=""),"",IFERROR(-PMT('Piano ammortamento'!$K$2/12,'Piano ammortamento'!$H$2*12,'Piano ammortamento'!$E$2),0))</f>
        <v/>
      </c>
      <c r="D252" s="11">
        <f>IF(C252="","",IFERROR(F251*'Piano ammortamento'!$K$2/12,0))</f>
        <v/>
      </c>
      <c r="E252" s="11">
        <f>IF(C252="","",IFERROR(C252-D252,0))</f>
        <v/>
      </c>
      <c r="F252" s="11">
        <f>IF(E252="","",MAX(0,F251-E252))</f>
        <v/>
      </c>
    </row>
    <row r="253">
      <c r="A253" s="19" t="n">
        <v>249</v>
      </c>
      <c r="B253" s="32">
        <f>IF(OR('Piano ammortamento'!$B$2="",A253&gt;'Piano ammortamento'!$H$2),"",'Piano ammortamento'!$M$2+ROUND(A253*30.4375,0))</f>
        <v/>
      </c>
      <c r="C253" s="6">
        <f>IF(OR('Piano ammortamento'!$B$2="",A253&gt;'Piano ammortamento'!$H$2,'Piano ammortamento'!$E$2="",'Piano ammortamento'!$H$2="",'Piano ammortamento'!$K$2=""),"",IFERROR(-PMT('Piano ammortamento'!$K$2/12,'Piano ammortamento'!$H$2*12,'Piano ammortamento'!$E$2),0))</f>
        <v/>
      </c>
      <c r="D253" s="6">
        <f>IF(C253="","",IFERROR(F252*'Piano ammortamento'!$K$2/12,0))</f>
        <v/>
      </c>
      <c r="E253" s="6">
        <f>IF(C253="","",IFERROR(C253-D253,0))</f>
        <v/>
      </c>
      <c r="F253" s="6">
        <f>IF(E253="","",MAX(0,F252-E253))</f>
        <v/>
      </c>
    </row>
    <row r="254">
      <c r="A254" s="20" t="n">
        <v>250</v>
      </c>
      <c r="B254" s="33">
        <f>IF(OR('Piano ammortamento'!$B$2="",A254&gt;'Piano ammortamento'!$H$2),"",'Piano ammortamento'!$M$2+ROUND(A254*30.4375,0))</f>
        <v/>
      </c>
      <c r="C254" s="11">
        <f>IF(OR('Piano ammortamento'!$B$2="",A254&gt;'Piano ammortamento'!$H$2,'Piano ammortamento'!$E$2="",'Piano ammortamento'!$H$2="",'Piano ammortamento'!$K$2=""),"",IFERROR(-PMT('Piano ammortamento'!$K$2/12,'Piano ammortamento'!$H$2*12,'Piano ammortamento'!$E$2),0))</f>
        <v/>
      </c>
      <c r="D254" s="11">
        <f>IF(C254="","",IFERROR(F253*'Piano ammortamento'!$K$2/12,0))</f>
        <v/>
      </c>
      <c r="E254" s="11">
        <f>IF(C254="","",IFERROR(C254-D254,0))</f>
        <v/>
      </c>
      <c r="F254" s="11">
        <f>IF(E254="","",MAX(0,F253-E254))</f>
        <v/>
      </c>
    </row>
    <row r="255">
      <c r="A255" s="19" t="n">
        <v>251</v>
      </c>
      <c r="B255" s="32">
        <f>IF(OR('Piano ammortamento'!$B$2="",A255&gt;'Piano ammortamento'!$H$2),"",'Piano ammortamento'!$M$2+ROUND(A255*30.4375,0))</f>
        <v/>
      </c>
      <c r="C255" s="6">
        <f>IF(OR('Piano ammortamento'!$B$2="",A255&gt;'Piano ammortamento'!$H$2,'Piano ammortamento'!$E$2="",'Piano ammortamento'!$H$2="",'Piano ammortamento'!$K$2=""),"",IFERROR(-PMT('Piano ammortamento'!$K$2/12,'Piano ammortamento'!$H$2*12,'Piano ammortamento'!$E$2),0))</f>
        <v/>
      </c>
      <c r="D255" s="6">
        <f>IF(C255="","",IFERROR(F254*'Piano ammortamento'!$K$2/12,0))</f>
        <v/>
      </c>
      <c r="E255" s="6">
        <f>IF(C255="","",IFERROR(C255-D255,0))</f>
        <v/>
      </c>
      <c r="F255" s="6">
        <f>IF(E255="","",MAX(0,F254-E255))</f>
        <v/>
      </c>
    </row>
    <row r="256">
      <c r="A256" s="20" t="n">
        <v>252</v>
      </c>
      <c r="B256" s="33">
        <f>IF(OR('Piano ammortamento'!$B$2="",A256&gt;'Piano ammortamento'!$H$2),"",'Piano ammortamento'!$M$2+ROUND(A256*30.4375,0))</f>
        <v/>
      </c>
      <c r="C256" s="11">
        <f>IF(OR('Piano ammortamento'!$B$2="",A256&gt;'Piano ammortamento'!$H$2,'Piano ammortamento'!$E$2="",'Piano ammortamento'!$H$2="",'Piano ammortamento'!$K$2=""),"",IFERROR(-PMT('Piano ammortamento'!$K$2/12,'Piano ammortamento'!$H$2*12,'Piano ammortamento'!$E$2),0))</f>
        <v/>
      </c>
      <c r="D256" s="11">
        <f>IF(C256="","",IFERROR(F255*'Piano ammortamento'!$K$2/12,0))</f>
        <v/>
      </c>
      <c r="E256" s="11">
        <f>IF(C256="","",IFERROR(C256-D256,0))</f>
        <v/>
      </c>
      <c r="F256" s="11">
        <f>IF(E256="","",MAX(0,F255-E256))</f>
        <v/>
      </c>
    </row>
    <row r="257">
      <c r="A257" s="19" t="n">
        <v>253</v>
      </c>
      <c r="B257" s="32">
        <f>IF(OR('Piano ammortamento'!$B$2="",A257&gt;'Piano ammortamento'!$H$2),"",'Piano ammortamento'!$M$2+ROUND(A257*30.4375,0))</f>
        <v/>
      </c>
      <c r="C257" s="6">
        <f>IF(OR('Piano ammortamento'!$B$2="",A257&gt;'Piano ammortamento'!$H$2,'Piano ammortamento'!$E$2="",'Piano ammortamento'!$H$2="",'Piano ammortamento'!$K$2=""),"",IFERROR(-PMT('Piano ammortamento'!$K$2/12,'Piano ammortamento'!$H$2*12,'Piano ammortamento'!$E$2),0))</f>
        <v/>
      </c>
      <c r="D257" s="6">
        <f>IF(C257="","",IFERROR(F256*'Piano ammortamento'!$K$2/12,0))</f>
        <v/>
      </c>
      <c r="E257" s="6">
        <f>IF(C257="","",IFERROR(C257-D257,0))</f>
        <v/>
      </c>
      <c r="F257" s="6">
        <f>IF(E257="","",MAX(0,F256-E257))</f>
        <v/>
      </c>
    </row>
    <row r="258">
      <c r="A258" s="20" t="n">
        <v>254</v>
      </c>
      <c r="B258" s="33">
        <f>IF(OR('Piano ammortamento'!$B$2="",A258&gt;'Piano ammortamento'!$H$2),"",'Piano ammortamento'!$M$2+ROUND(A258*30.4375,0))</f>
        <v/>
      </c>
      <c r="C258" s="11">
        <f>IF(OR('Piano ammortamento'!$B$2="",A258&gt;'Piano ammortamento'!$H$2,'Piano ammortamento'!$E$2="",'Piano ammortamento'!$H$2="",'Piano ammortamento'!$K$2=""),"",IFERROR(-PMT('Piano ammortamento'!$K$2/12,'Piano ammortamento'!$H$2*12,'Piano ammortamento'!$E$2),0))</f>
        <v/>
      </c>
      <c r="D258" s="11">
        <f>IF(C258="","",IFERROR(F257*'Piano ammortamento'!$K$2/12,0))</f>
        <v/>
      </c>
      <c r="E258" s="11">
        <f>IF(C258="","",IFERROR(C258-D258,0))</f>
        <v/>
      </c>
      <c r="F258" s="11">
        <f>IF(E258="","",MAX(0,F257-E258))</f>
        <v/>
      </c>
    </row>
    <row r="259">
      <c r="A259" s="19" t="n">
        <v>255</v>
      </c>
      <c r="B259" s="32">
        <f>IF(OR('Piano ammortamento'!$B$2="",A259&gt;'Piano ammortamento'!$H$2),"",'Piano ammortamento'!$M$2+ROUND(A259*30.4375,0))</f>
        <v/>
      </c>
      <c r="C259" s="6">
        <f>IF(OR('Piano ammortamento'!$B$2="",A259&gt;'Piano ammortamento'!$H$2,'Piano ammortamento'!$E$2="",'Piano ammortamento'!$H$2="",'Piano ammortamento'!$K$2=""),"",IFERROR(-PMT('Piano ammortamento'!$K$2/12,'Piano ammortamento'!$H$2*12,'Piano ammortamento'!$E$2),0))</f>
        <v/>
      </c>
      <c r="D259" s="6">
        <f>IF(C259="","",IFERROR(F258*'Piano ammortamento'!$K$2/12,0))</f>
        <v/>
      </c>
      <c r="E259" s="6">
        <f>IF(C259="","",IFERROR(C259-D259,0))</f>
        <v/>
      </c>
      <c r="F259" s="6">
        <f>IF(E259="","",MAX(0,F258-E259))</f>
        <v/>
      </c>
    </row>
    <row r="260">
      <c r="A260" s="20" t="n">
        <v>256</v>
      </c>
      <c r="B260" s="33">
        <f>IF(OR('Piano ammortamento'!$B$2="",A260&gt;'Piano ammortamento'!$H$2),"",'Piano ammortamento'!$M$2+ROUND(A260*30.4375,0))</f>
        <v/>
      </c>
      <c r="C260" s="11">
        <f>IF(OR('Piano ammortamento'!$B$2="",A260&gt;'Piano ammortamento'!$H$2,'Piano ammortamento'!$E$2="",'Piano ammortamento'!$H$2="",'Piano ammortamento'!$K$2=""),"",IFERROR(-PMT('Piano ammortamento'!$K$2/12,'Piano ammortamento'!$H$2*12,'Piano ammortamento'!$E$2),0))</f>
        <v/>
      </c>
      <c r="D260" s="11">
        <f>IF(C260="","",IFERROR(F259*'Piano ammortamento'!$K$2/12,0))</f>
        <v/>
      </c>
      <c r="E260" s="11">
        <f>IF(C260="","",IFERROR(C260-D260,0))</f>
        <v/>
      </c>
      <c r="F260" s="11">
        <f>IF(E260="","",MAX(0,F259-E260))</f>
        <v/>
      </c>
    </row>
    <row r="261">
      <c r="A261" s="19" t="n">
        <v>257</v>
      </c>
      <c r="B261" s="32">
        <f>IF(OR('Piano ammortamento'!$B$2="",A261&gt;'Piano ammortamento'!$H$2),"",'Piano ammortamento'!$M$2+ROUND(A261*30.4375,0))</f>
        <v/>
      </c>
      <c r="C261" s="6">
        <f>IF(OR('Piano ammortamento'!$B$2="",A261&gt;'Piano ammortamento'!$H$2,'Piano ammortamento'!$E$2="",'Piano ammortamento'!$H$2="",'Piano ammortamento'!$K$2=""),"",IFERROR(-PMT('Piano ammortamento'!$K$2/12,'Piano ammortamento'!$H$2*12,'Piano ammortamento'!$E$2),0))</f>
        <v/>
      </c>
      <c r="D261" s="6">
        <f>IF(C261="","",IFERROR(F260*'Piano ammortamento'!$K$2/12,0))</f>
        <v/>
      </c>
      <c r="E261" s="6">
        <f>IF(C261="","",IFERROR(C261-D261,0))</f>
        <v/>
      </c>
      <c r="F261" s="6">
        <f>IF(E261="","",MAX(0,F260-E261))</f>
        <v/>
      </c>
    </row>
    <row r="262">
      <c r="A262" s="20" t="n">
        <v>258</v>
      </c>
      <c r="B262" s="33">
        <f>IF(OR('Piano ammortamento'!$B$2="",A262&gt;'Piano ammortamento'!$H$2),"",'Piano ammortamento'!$M$2+ROUND(A262*30.4375,0))</f>
        <v/>
      </c>
      <c r="C262" s="11">
        <f>IF(OR('Piano ammortamento'!$B$2="",A262&gt;'Piano ammortamento'!$H$2,'Piano ammortamento'!$E$2="",'Piano ammortamento'!$H$2="",'Piano ammortamento'!$K$2=""),"",IFERROR(-PMT('Piano ammortamento'!$K$2/12,'Piano ammortamento'!$H$2*12,'Piano ammortamento'!$E$2),0))</f>
        <v/>
      </c>
      <c r="D262" s="11">
        <f>IF(C262="","",IFERROR(F261*'Piano ammortamento'!$K$2/12,0))</f>
        <v/>
      </c>
      <c r="E262" s="11">
        <f>IF(C262="","",IFERROR(C262-D262,0))</f>
        <v/>
      </c>
      <c r="F262" s="11">
        <f>IF(E262="","",MAX(0,F261-E262))</f>
        <v/>
      </c>
    </row>
    <row r="263">
      <c r="A263" s="19" t="n">
        <v>259</v>
      </c>
      <c r="B263" s="32">
        <f>IF(OR('Piano ammortamento'!$B$2="",A263&gt;'Piano ammortamento'!$H$2),"",'Piano ammortamento'!$M$2+ROUND(A263*30.4375,0))</f>
        <v/>
      </c>
      <c r="C263" s="6">
        <f>IF(OR('Piano ammortamento'!$B$2="",A263&gt;'Piano ammortamento'!$H$2,'Piano ammortamento'!$E$2="",'Piano ammortamento'!$H$2="",'Piano ammortamento'!$K$2=""),"",IFERROR(-PMT('Piano ammortamento'!$K$2/12,'Piano ammortamento'!$H$2*12,'Piano ammortamento'!$E$2),0))</f>
        <v/>
      </c>
      <c r="D263" s="6">
        <f>IF(C263="","",IFERROR(F262*'Piano ammortamento'!$K$2/12,0))</f>
        <v/>
      </c>
      <c r="E263" s="6">
        <f>IF(C263="","",IFERROR(C263-D263,0))</f>
        <v/>
      </c>
      <c r="F263" s="6">
        <f>IF(E263="","",MAX(0,F262-E263))</f>
        <v/>
      </c>
    </row>
    <row r="264">
      <c r="A264" s="20" t="n">
        <v>260</v>
      </c>
      <c r="B264" s="33">
        <f>IF(OR('Piano ammortamento'!$B$2="",A264&gt;'Piano ammortamento'!$H$2),"",'Piano ammortamento'!$M$2+ROUND(A264*30.4375,0))</f>
        <v/>
      </c>
      <c r="C264" s="11">
        <f>IF(OR('Piano ammortamento'!$B$2="",A264&gt;'Piano ammortamento'!$H$2,'Piano ammortamento'!$E$2="",'Piano ammortamento'!$H$2="",'Piano ammortamento'!$K$2=""),"",IFERROR(-PMT('Piano ammortamento'!$K$2/12,'Piano ammortamento'!$H$2*12,'Piano ammortamento'!$E$2),0))</f>
        <v/>
      </c>
      <c r="D264" s="11">
        <f>IF(C264="","",IFERROR(F263*'Piano ammortamento'!$K$2/12,0))</f>
        <v/>
      </c>
      <c r="E264" s="11">
        <f>IF(C264="","",IFERROR(C264-D264,0))</f>
        <v/>
      </c>
      <c r="F264" s="11">
        <f>IF(E264="","",MAX(0,F263-E264))</f>
        <v/>
      </c>
    </row>
    <row r="265">
      <c r="A265" s="19" t="n">
        <v>261</v>
      </c>
      <c r="B265" s="32">
        <f>IF(OR('Piano ammortamento'!$B$2="",A265&gt;'Piano ammortamento'!$H$2),"",'Piano ammortamento'!$M$2+ROUND(A265*30.4375,0))</f>
        <v/>
      </c>
      <c r="C265" s="6">
        <f>IF(OR('Piano ammortamento'!$B$2="",A265&gt;'Piano ammortamento'!$H$2,'Piano ammortamento'!$E$2="",'Piano ammortamento'!$H$2="",'Piano ammortamento'!$K$2=""),"",IFERROR(-PMT('Piano ammortamento'!$K$2/12,'Piano ammortamento'!$H$2*12,'Piano ammortamento'!$E$2),0))</f>
        <v/>
      </c>
      <c r="D265" s="6">
        <f>IF(C265="","",IFERROR(F264*'Piano ammortamento'!$K$2/12,0))</f>
        <v/>
      </c>
      <c r="E265" s="6">
        <f>IF(C265="","",IFERROR(C265-D265,0))</f>
        <v/>
      </c>
      <c r="F265" s="6">
        <f>IF(E265="","",MAX(0,F264-E265))</f>
        <v/>
      </c>
    </row>
    <row r="266">
      <c r="A266" s="20" t="n">
        <v>262</v>
      </c>
      <c r="B266" s="33">
        <f>IF(OR('Piano ammortamento'!$B$2="",A266&gt;'Piano ammortamento'!$H$2),"",'Piano ammortamento'!$M$2+ROUND(A266*30.4375,0))</f>
        <v/>
      </c>
      <c r="C266" s="11">
        <f>IF(OR('Piano ammortamento'!$B$2="",A266&gt;'Piano ammortamento'!$H$2,'Piano ammortamento'!$E$2="",'Piano ammortamento'!$H$2="",'Piano ammortamento'!$K$2=""),"",IFERROR(-PMT('Piano ammortamento'!$K$2/12,'Piano ammortamento'!$H$2*12,'Piano ammortamento'!$E$2),0))</f>
        <v/>
      </c>
      <c r="D266" s="11">
        <f>IF(C266="","",IFERROR(F265*'Piano ammortamento'!$K$2/12,0))</f>
        <v/>
      </c>
      <c r="E266" s="11">
        <f>IF(C266="","",IFERROR(C266-D266,0))</f>
        <v/>
      </c>
      <c r="F266" s="11">
        <f>IF(E266="","",MAX(0,F265-E266))</f>
        <v/>
      </c>
    </row>
    <row r="267">
      <c r="A267" s="19" t="n">
        <v>263</v>
      </c>
      <c r="B267" s="32">
        <f>IF(OR('Piano ammortamento'!$B$2="",A267&gt;'Piano ammortamento'!$H$2),"",'Piano ammortamento'!$M$2+ROUND(A267*30.4375,0))</f>
        <v/>
      </c>
      <c r="C267" s="6">
        <f>IF(OR('Piano ammortamento'!$B$2="",A267&gt;'Piano ammortamento'!$H$2,'Piano ammortamento'!$E$2="",'Piano ammortamento'!$H$2="",'Piano ammortamento'!$K$2=""),"",IFERROR(-PMT('Piano ammortamento'!$K$2/12,'Piano ammortamento'!$H$2*12,'Piano ammortamento'!$E$2),0))</f>
        <v/>
      </c>
      <c r="D267" s="6">
        <f>IF(C267="","",IFERROR(F266*'Piano ammortamento'!$K$2/12,0))</f>
        <v/>
      </c>
      <c r="E267" s="6">
        <f>IF(C267="","",IFERROR(C267-D267,0))</f>
        <v/>
      </c>
      <c r="F267" s="6">
        <f>IF(E267="","",MAX(0,F266-E267))</f>
        <v/>
      </c>
    </row>
    <row r="268">
      <c r="A268" s="20" t="n">
        <v>264</v>
      </c>
      <c r="B268" s="33">
        <f>IF(OR('Piano ammortamento'!$B$2="",A268&gt;'Piano ammortamento'!$H$2),"",'Piano ammortamento'!$M$2+ROUND(A268*30.4375,0))</f>
        <v/>
      </c>
      <c r="C268" s="11">
        <f>IF(OR('Piano ammortamento'!$B$2="",A268&gt;'Piano ammortamento'!$H$2,'Piano ammortamento'!$E$2="",'Piano ammortamento'!$H$2="",'Piano ammortamento'!$K$2=""),"",IFERROR(-PMT('Piano ammortamento'!$K$2/12,'Piano ammortamento'!$H$2*12,'Piano ammortamento'!$E$2),0))</f>
        <v/>
      </c>
      <c r="D268" s="11">
        <f>IF(C268="","",IFERROR(F267*'Piano ammortamento'!$K$2/12,0))</f>
        <v/>
      </c>
      <c r="E268" s="11">
        <f>IF(C268="","",IFERROR(C268-D268,0))</f>
        <v/>
      </c>
      <c r="F268" s="11">
        <f>IF(E268="","",MAX(0,F267-E268))</f>
        <v/>
      </c>
    </row>
    <row r="269">
      <c r="A269" s="19" t="n">
        <v>265</v>
      </c>
      <c r="B269" s="32">
        <f>IF(OR('Piano ammortamento'!$B$2="",A269&gt;'Piano ammortamento'!$H$2),"",'Piano ammortamento'!$M$2+ROUND(A269*30.4375,0))</f>
        <v/>
      </c>
      <c r="C269" s="6">
        <f>IF(OR('Piano ammortamento'!$B$2="",A269&gt;'Piano ammortamento'!$H$2,'Piano ammortamento'!$E$2="",'Piano ammortamento'!$H$2="",'Piano ammortamento'!$K$2=""),"",IFERROR(-PMT('Piano ammortamento'!$K$2/12,'Piano ammortamento'!$H$2*12,'Piano ammortamento'!$E$2),0))</f>
        <v/>
      </c>
      <c r="D269" s="6">
        <f>IF(C269="","",IFERROR(F268*'Piano ammortamento'!$K$2/12,0))</f>
        <v/>
      </c>
      <c r="E269" s="6">
        <f>IF(C269="","",IFERROR(C269-D269,0))</f>
        <v/>
      </c>
      <c r="F269" s="6">
        <f>IF(E269="","",MAX(0,F268-E269))</f>
        <v/>
      </c>
    </row>
    <row r="270">
      <c r="A270" s="20" t="n">
        <v>266</v>
      </c>
      <c r="B270" s="33">
        <f>IF(OR('Piano ammortamento'!$B$2="",A270&gt;'Piano ammortamento'!$H$2),"",'Piano ammortamento'!$M$2+ROUND(A270*30.4375,0))</f>
        <v/>
      </c>
      <c r="C270" s="11">
        <f>IF(OR('Piano ammortamento'!$B$2="",A270&gt;'Piano ammortamento'!$H$2,'Piano ammortamento'!$E$2="",'Piano ammortamento'!$H$2="",'Piano ammortamento'!$K$2=""),"",IFERROR(-PMT('Piano ammortamento'!$K$2/12,'Piano ammortamento'!$H$2*12,'Piano ammortamento'!$E$2),0))</f>
        <v/>
      </c>
      <c r="D270" s="11">
        <f>IF(C270="","",IFERROR(F269*'Piano ammortamento'!$K$2/12,0))</f>
        <v/>
      </c>
      <c r="E270" s="11">
        <f>IF(C270="","",IFERROR(C270-D270,0))</f>
        <v/>
      </c>
      <c r="F270" s="11">
        <f>IF(E270="","",MAX(0,F269-E270))</f>
        <v/>
      </c>
    </row>
    <row r="271">
      <c r="A271" s="19" t="n">
        <v>267</v>
      </c>
      <c r="B271" s="32">
        <f>IF(OR('Piano ammortamento'!$B$2="",A271&gt;'Piano ammortamento'!$H$2),"",'Piano ammortamento'!$M$2+ROUND(A271*30.4375,0))</f>
        <v/>
      </c>
      <c r="C271" s="6">
        <f>IF(OR('Piano ammortamento'!$B$2="",A271&gt;'Piano ammortamento'!$H$2,'Piano ammortamento'!$E$2="",'Piano ammortamento'!$H$2="",'Piano ammortamento'!$K$2=""),"",IFERROR(-PMT('Piano ammortamento'!$K$2/12,'Piano ammortamento'!$H$2*12,'Piano ammortamento'!$E$2),0))</f>
        <v/>
      </c>
      <c r="D271" s="6">
        <f>IF(C271="","",IFERROR(F270*'Piano ammortamento'!$K$2/12,0))</f>
        <v/>
      </c>
      <c r="E271" s="6">
        <f>IF(C271="","",IFERROR(C271-D271,0))</f>
        <v/>
      </c>
      <c r="F271" s="6">
        <f>IF(E271="","",MAX(0,F270-E271))</f>
        <v/>
      </c>
    </row>
    <row r="272">
      <c r="A272" s="20" t="n">
        <v>268</v>
      </c>
      <c r="B272" s="33">
        <f>IF(OR('Piano ammortamento'!$B$2="",A272&gt;'Piano ammortamento'!$H$2),"",'Piano ammortamento'!$M$2+ROUND(A272*30.4375,0))</f>
        <v/>
      </c>
      <c r="C272" s="11">
        <f>IF(OR('Piano ammortamento'!$B$2="",A272&gt;'Piano ammortamento'!$H$2,'Piano ammortamento'!$E$2="",'Piano ammortamento'!$H$2="",'Piano ammortamento'!$K$2=""),"",IFERROR(-PMT('Piano ammortamento'!$K$2/12,'Piano ammortamento'!$H$2*12,'Piano ammortamento'!$E$2),0))</f>
        <v/>
      </c>
      <c r="D272" s="11">
        <f>IF(C272="","",IFERROR(F271*'Piano ammortamento'!$K$2/12,0))</f>
        <v/>
      </c>
      <c r="E272" s="11">
        <f>IF(C272="","",IFERROR(C272-D272,0))</f>
        <v/>
      </c>
      <c r="F272" s="11">
        <f>IF(E272="","",MAX(0,F271-E272))</f>
        <v/>
      </c>
    </row>
    <row r="273">
      <c r="A273" s="19" t="n">
        <v>269</v>
      </c>
      <c r="B273" s="32">
        <f>IF(OR('Piano ammortamento'!$B$2="",A273&gt;'Piano ammortamento'!$H$2),"",'Piano ammortamento'!$M$2+ROUND(A273*30.4375,0))</f>
        <v/>
      </c>
      <c r="C273" s="6">
        <f>IF(OR('Piano ammortamento'!$B$2="",A273&gt;'Piano ammortamento'!$H$2,'Piano ammortamento'!$E$2="",'Piano ammortamento'!$H$2="",'Piano ammortamento'!$K$2=""),"",IFERROR(-PMT('Piano ammortamento'!$K$2/12,'Piano ammortamento'!$H$2*12,'Piano ammortamento'!$E$2),0))</f>
        <v/>
      </c>
      <c r="D273" s="6">
        <f>IF(C273="","",IFERROR(F272*'Piano ammortamento'!$K$2/12,0))</f>
        <v/>
      </c>
      <c r="E273" s="6">
        <f>IF(C273="","",IFERROR(C273-D273,0))</f>
        <v/>
      </c>
      <c r="F273" s="6">
        <f>IF(E273="","",MAX(0,F272-E273))</f>
        <v/>
      </c>
    </row>
    <row r="274">
      <c r="A274" s="20" t="n">
        <v>270</v>
      </c>
      <c r="B274" s="33">
        <f>IF(OR('Piano ammortamento'!$B$2="",A274&gt;'Piano ammortamento'!$H$2),"",'Piano ammortamento'!$M$2+ROUND(A274*30.4375,0))</f>
        <v/>
      </c>
      <c r="C274" s="11">
        <f>IF(OR('Piano ammortamento'!$B$2="",A274&gt;'Piano ammortamento'!$H$2,'Piano ammortamento'!$E$2="",'Piano ammortamento'!$H$2="",'Piano ammortamento'!$K$2=""),"",IFERROR(-PMT('Piano ammortamento'!$K$2/12,'Piano ammortamento'!$H$2*12,'Piano ammortamento'!$E$2),0))</f>
        <v/>
      </c>
      <c r="D274" s="11">
        <f>IF(C274="","",IFERROR(F273*'Piano ammortamento'!$K$2/12,0))</f>
        <v/>
      </c>
      <c r="E274" s="11">
        <f>IF(C274="","",IFERROR(C274-D274,0))</f>
        <v/>
      </c>
      <c r="F274" s="11">
        <f>IF(E274="","",MAX(0,F273-E274))</f>
        <v/>
      </c>
    </row>
    <row r="275">
      <c r="A275" s="19" t="n">
        <v>271</v>
      </c>
      <c r="B275" s="32">
        <f>IF(OR('Piano ammortamento'!$B$2="",A275&gt;'Piano ammortamento'!$H$2),"",'Piano ammortamento'!$M$2+ROUND(A275*30.4375,0))</f>
        <v/>
      </c>
      <c r="C275" s="6">
        <f>IF(OR('Piano ammortamento'!$B$2="",A275&gt;'Piano ammortamento'!$H$2,'Piano ammortamento'!$E$2="",'Piano ammortamento'!$H$2="",'Piano ammortamento'!$K$2=""),"",IFERROR(-PMT('Piano ammortamento'!$K$2/12,'Piano ammortamento'!$H$2*12,'Piano ammortamento'!$E$2),0))</f>
        <v/>
      </c>
      <c r="D275" s="6">
        <f>IF(C275="","",IFERROR(F274*'Piano ammortamento'!$K$2/12,0))</f>
        <v/>
      </c>
      <c r="E275" s="6">
        <f>IF(C275="","",IFERROR(C275-D275,0))</f>
        <v/>
      </c>
      <c r="F275" s="6">
        <f>IF(E275="","",MAX(0,F274-E275))</f>
        <v/>
      </c>
    </row>
    <row r="276">
      <c r="A276" s="20" t="n">
        <v>272</v>
      </c>
      <c r="B276" s="33">
        <f>IF(OR('Piano ammortamento'!$B$2="",A276&gt;'Piano ammortamento'!$H$2),"",'Piano ammortamento'!$M$2+ROUND(A276*30.4375,0))</f>
        <v/>
      </c>
      <c r="C276" s="11">
        <f>IF(OR('Piano ammortamento'!$B$2="",A276&gt;'Piano ammortamento'!$H$2,'Piano ammortamento'!$E$2="",'Piano ammortamento'!$H$2="",'Piano ammortamento'!$K$2=""),"",IFERROR(-PMT('Piano ammortamento'!$K$2/12,'Piano ammortamento'!$H$2*12,'Piano ammortamento'!$E$2),0))</f>
        <v/>
      </c>
      <c r="D276" s="11">
        <f>IF(C276="","",IFERROR(F275*'Piano ammortamento'!$K$2/12,0))</f>
        <v/>
      </c>
      <c r="E276" s="11">
        <f>IF(C276="","",IFERROR(C276-D276,0))</f>
        <v/>
      </c>
      <c r="F276" s="11">
        <f>IF(E276="","",MAX(0,F275-E276))</f>
        <v/>
      </c>
    </row>
    <row r="277">
      <c r="A277" s="19" t="n">
        <v>273</v>
      </c>
      <c r="B277" s="32">
        <f>IF(OR('Piano ammortamento'!$B$2="",A277&gt;'Piano ammortamento'!$H$2),"",'Piano ammortamento'!$M$2+ROUND(A277*30.4375,0))</f>
        <v/>
      </c>
      <c r="C277" s="6">
        <f>IF(OR('Piano ammortamento'!$B$2="",A277&gt;'Piano ammortamento'!$H$2,'Piano ammortamento'!$E$2="",'Piano ammortamento'!$H$2="",'Piano ammortamento'!$K$2=""),"",IFERROR(-PMT('Piano ammortamento'!$K$2/12,'Piano ammortamento'!$H$2*12,'Piano ammortamento'!$E$2),0))</f>
        <v/>
      </c>
      <c r="D277" s="6">
        <f>IF(C277="","",IFERROR(F276*'Piano ammortamento'!$K$2/12,0))</f>
        <v/>
      </c>
      <c r="E277" s="6">
        <f>IF(C277="","",IFERROR(C277-D277,0))</f>
        <v/>
      </c>
      <c r="F277" s="6">
        <f>IF(E277="","",MAX(0,F276-E277))</f>
        <v/>
      </c>
    </row>
    <row r="278">
      <c r="A278" s="20" t="n">
        <v>274</v>
      </c>
      <c r="B278" s="33">
        <f>IF(OR('Piano ammortamento'!$B$2="",A278&gt;'Piano ammortamento'!$H$2),"",'Piano ammortamento'!$M$2+ROUND(A278*30.4375,0))</f>
        <v/>
      </c>
      <c r="C278" s="11">
        <f>IF(OR('Piano ammortamento'!$B$2="",A278&gt;'Piano ammortamento'!$H$2,'Piano ammortamento'!$E$2="",'Piano ammortamento'!$H$2="",'Piano ammortamento'!$K$2=""),"",IFERROR(-PMT('Piano ammortamento'!$K$2/12,'Piano ammortamento'!$H$2*12,'Piano ammortamento'!$E$2),0))</f>
        <v/>
      </c>
      <c r="D278" s="11">
        <f>IF(C278="","",IFERROR(F277*'Piano ammortamento'!$K$2/12,0))</f>
        <v/>
      </c>
      <c r="E278" s="11">
        <f>IF(C278="","",IFERROR(C278-D278,0))</f>
        <v/>
      </c>
      <c r="F278" s="11">
        <f>IF(E278="","",MAX(0,F277-E278))</f>
        <v/>
      </c>
    </row>
    <row r="279">
      <c r="A279" s="19" t="n">
        <v>275</v>
      </c>
      <c r="B279" s="32">
        <f>IF(OR('Piano ammortamento'!$B$2="",A279&gt;'Piano ammortamento'!$H$2),"",'Piano ammortamento'!$M$2+ROUND(A279*30.4375,0))</f>
        <v/>
      </c>
      <c r="C279" s="6">
        <f>IF(OR('Piano ammortamento'!$B$2="",A279&gt;'Piano ammortamento'!$H$2,'Piano ammortamento'!$E$2="",'Piano ammortamento'!$H$2="",'Piano ammortamento'!$K$2=""),"",IFERROR(-PMT('Piano ammortamento'!$K$2/12,'Piano ammortamento'!$H$2*12,'Piano ammortamento'!$E$2),0))</f>
        <v/>
      </c>
      <c r="D279" s="6">
        <f>IF(C279="","",IFERROR(F278*'Piano ammortamento'!$K$2/12,0))</f>
        <v/>
      </c>
      <c r="E279" s="6">
        <f>IF(C279="","",IFERROR(C279-D279,0))</f>
        <v/>
      </c>
      <c r="F279" s="6">
        <f>IF(E279="","",MAX(0,F278-E279))</f>
        <v/>
      </c>
    </row>
    <row r="280">
      <c r="A280" s="20" t="n">
        <v>276</v>
      </c>
      <c r="B280" s="33">
        <f>IF(OR('Piano ammortamento'!$B$2="",A280&gt;'Piano ammortamento'!$H$2),"",'Piano ammortamento'!$M$2+ROUND(A280*30.4375,0))</f>
        <v/>
      </c>
      <c r="C280" s="11">
        <f>IF(OR('Piano ammortamento'!$B$2="",A280&gt;'Piano ammortamento'!$H$2,'Piano ammortamento'!$E$2="",'Piano ammortamento'!$H$2="",'Piano ammortamento'!$K$2=""),"",IFERROR(-PMT('Piano ammortamento'!$K$2/12,'Piano ammortamento'!$H$2*12,'Piano ammortamento'!$E$2),0))</f>
        <v/>
      </c>
      <c r="D280" s="11">
        <f>IF(C280="","",IFERROR(F279*'Piano ammortamento'!$K$2/12,0))</f>
        <v/>
      </c>
      <c r="E280" s="11">
        <f>IF(C280="","",IFERROR(C280-D280,0))</f>
        <v/>
      </c>
      <c r="F280" s="11">
        <f>IF(E280="","",MAX(0,F279-E280))</f>
        <v/>
      </c>
    </row>
    <row r="281">
      <c r="A281" s="19" t="n">
        <v>277</v>
      </c>
      <c r="B281" s="32">
        <f>IF(OR('Piano ammortamento'!$B$2="",A281&gt;'Piano ammortamento'!$H$2),"",'Piano ammortamento'!$M$2+ROUND(A281*30.4375,0))</f>
        <v/>
      </c>
      <c r="C281" s="6">
        <f>IF(OR('Piano ammortamento'!$B$2="",A281&gt;'Piano ammortamento'!$H$2,'Piano ammortamento'!$E$2="",'Piano ammortamento'!$H$2="",'Piano ammortamento'!$K$2=""),"",IFERROR(-PMT('Piano ammortamento'!$K$2/12,'Piano ammortamento'!$H$2*12,'Piano ammortamento'!$E$2),0))</f>
        <v/>
      </c>
      <c r="D281" s="6">
        <f>IF(C281="","",IFERROR(F280*'Piano ammortamento'!$K$2/12,0))</f>
        <v/>
      </c>
      <c r="E281" s="6">
        <f>IF(C281="","",IFERROR(C281-D281,0))</f>
        <v/>
      </c>
      <c r="F281" s="6">
        <f>IF(E281="","",MAX(0,F280-E281))</f>
        <v/>
      </c>
    </row>
    <row r="282">
      <c r="A282" s="20" t="n">
        <v>278</v>
      </c>
      <c r="B282" s="33">
        <f>IF(OR('Piano ammortamento'!$B$2="",A282&gt;'Piano ammortamento'!$H$2),"",'Piano ammortamento'!$M$2+ROUND(A282*30.4375,0))</f>
        <v/>
      </c>
      <c r="C282" s="11">
        <f>IF(OR('Piano ammortamento'!$B$2="",A282&gt;'Piano ammortamento'!$H$2,'Piano ammortamento'!$E$2="",'Piano ammortamento'!$H$2="",'Piano ammortamento'!$K$2=""),"",IFERROR(-PMT('Piano ammortamento'!$K$2/12,'Piano ammortamento'!$H$2*12,'Piano ammortamento'!$E$2),0))</f>
        <v/>
      </c>
      <c r="D282" s="11">
        <f>IF(C282="","",IFERROR(F281*'Piano ammortamento'!$K$2/12,0))</f>
        <v/>
      </c>
      <c r="E282" s="11">
        <f>IF(C282="","",IFERROR(C282-D282,0))</f>
        <v/>
      </c>
      <c r="F282" s="11">
        <f>IF(E282="","",MAX(0,F281-E282))</f>
        <v/>
      </c>
    </row>
    <row r="283">
      <c r="A283" s="19" t="n">
        <v>279</v>
      </c>
      <c r="B283" s="32">
        <f>IF(OR('Piano ammortamento'!$B$2="",A283&gt;'Piano ammortamento'!$H$2),"",'Piano ammortamento'!$M$2+ROUND(A283*30.4375,0))</f>
        <v/>
      </c>
      <c r="C283" s="6">
        <f>IF(OR('Piano ammortamento'!$B$2="",A283&gt;'Piano ammortamento'!$H$2,'Piano ammortamento'!$E$2="",'Piano ammortamento'!$H$2="",'Piano ammortamento'!$K$2=""),"",IFERROR(-PMT('Piano ammortamento'!$K$2/12,'Piano ammortamento'!$H$2*12,'Piano ammortamento'!$E$2),0))</f>
        <v/>
      </c>
      <c r="D283" s="6">
        <f>IF(C283="","",IFERROR(F282*'Piano ammortamento'!$K$2/12,0))</f>
        <v/>
      </c>
      <c r="E283" s="6">
        <f>IF(C283="","",IFERROR(C283-D283,0))</f>
        <v/>
      </c>
      <c r="F283" s="6">
        <f>IF(E283="","",MAX(0,F282-E283))</f>
        <v/>
      </c>
    </row>
    <row r="284">
      <c r="A284" s="20" t="n">
        <v>280</v>
      </c>
      <c r="B284" s="33">
        <f>IF(OR('Piano ammortamento'!$B$2="",A284&gt;'Piano ammortamento'!$H$2),"",'Piano ammortamento'!$M$2+ROUND(A284*30.4375,0))</f>
        <v/>
      </c>
      <c r="C284" s="11">
        <f>IF(OR('Piano ammortamento'!$B$2="",A284&gt;'Piano ammortamento'!$H$2,'Piano ammortamento'!$E$2="",'Piano ammortamento'!$H$2="",'Piano ammortamento'!$K$2=""),"",IFERROR(-PMT('Piano ammortamento'!$K$2/12,'Piano ammortamento'!$H$2*12,'Piano ammortamento'!$E$2),0))</f>
        <v/>
      </c>
      <c r="D284" s="11">
        <f>IF(C284="","",IFERROR(F283*'Piano ammortamento'!$K$2/12,0))</f>
        <v/>
      </c>
      <c r="E284" s="11">
        <f>IF(C284="","",IFERROR(C284-D284,0))</f>
        <v/>
      </c>
      <c r="F284" s="11">
        <f>IF(E284="","",MAX(0,F283-E284))</f>
        <v/>
      </c>
    </row>
    <row r="285">
      <c r="A285" s="19" t="n">
        <v>281</v>
      </c>
      <c r="B285" s="32">
        <f>IF(OR('Piano ammortamento'!$B$2="",A285&gt;'Piano ammortamento'!$H$2),"",'Piano ammortamento'!$M$2+ROUND(A285*30.4375,0))</f>
        <v/>
      </c>
      <c r="C285" s="6">
        <f>IF(OR('Piano ammortamento'!$B$2="",A285&gt;'Piano ammortamento'!$H$2,'Piano ammortamento'!$E$2="",'Piano ammortamento'!$H$2="",'Piano ammortamento'!$K$2=""),"",IFERROR(-PMT('Piano ammortamento'!$K$2/12,'Piano ammortamento'!$H$2*12,'Piano ammortamento'!$E$2),0))</f>
        <v/>
      </c>
      <c r="D285" s="6">
        <f>IF(C285="","",IFERROR(F284*'Piano ammortamento'!$K$2/12,0))</f>
        <v/>
      </c>
      <c r="E285" s="6">
        <f>IF(C285="","",IFERROR(C285-D285,0))</f>
        <v/>
      </c>
      <c r="F285" s="6">
        <f>IF(E285="","",MAX(0,F284-E285))</f>
        <v/>
      </c>
    </row>
    <row r="286">
      <c r="A286" s="20" t="n">
        <v>282</v>
      </c>
      <c r="B286" s="33">
        <f>IF(OR('Piano ammortamento'!$B$2="",A286&gt;'Piano ammortamento'!$H$2),"",'Piano ammortamento'!$M$2+ROUND(A286*30.4375,0))</f>
        <v/>
      </c>
      <c r="C286" s="11">
        <f>IF(OR('Piano ammortamento'!$B$2="",A286&gt;'Piano ammortamento'!$H$2,'Piano ammortamento'!$E$2="",'Piano ammortamento'!$H$2="",'Piano ammortamento'!$K$2=""),"",IFERROR(-PMT('Piano ammortamento'!$K$2/12,'Piano ammortamento'!$H$2*12,'Piano ammortamento'!$E$2),0))</f>
        <v/>
      </c>
      <c r="D286" s="11">
        <f>IF(C286="","",IFERROR(F285*'Piano ammortamento'!$K$2/12,0))</f>
        <v/>
      </c>
      <c r="E286" s="11">
        <f>IF(C286="","",IFERROR(C286-D286,0))</f>
        <v/>
      </c>
      <c r="F286" s="11">
        <f>IF(E286="","",MAX(0,F285-E286))</f>
        <v/>
      </c>
    </row>
    <row r="287">
      <c r="A287" s="19" t="n">
        <v>283</v>
      </c>
      <c r="B287" s="32">
        <f>IF(OR('Piano ammortamento'!$B$2="",A287&gt;'Piano ammortamento'!$H$2),"",'Piano ammortamento'!$M$2+ROUND(A287*30.4375,0))</f>
        <v/>
      </c>
      <c r="C287" s="6">
        <f>IF(OR('Piano ammortamento'!$B$2="",A287&gt;'Piano ammortamento'!$H$2,'Piano ammortamento'!$E$2="",'Piano ammortamento'!$H$2="",'Piano ammortamento'!$K$2=""),"",IFERROR(-PMT('Piano ammortamento'!$K$2/12,'Piano ammortamento'!$H$2*12,'Piano ammortamento'!$E$2),0))</f>
        <v/>
      </c>
      <c r="D287" s="6">
        <f>IF(C287="","",IFERROR(F286*'Piano ammortamento'!$K$2/12,0))</f>
        <v/>
      </c>
      <c r="E287" s="6">
        <f>IF(C287="","",IFERROR(C287-D287,0))</f>
        <v/>
      </c>
      <c r="F287" s="6">
        <f>IF(E287="","",MAX(0,F286-E287))</f>
        <v/>
      </c>
    </row>
    <row r="288">
      <c r="A288" s="20" t="n">
        <v>284</v>
      </c>
      <c r="B288" s="33">
        <f>IF(OR('Piano ammortamento'!$B$2="",A288&gt;'Piano ammortamento'!$H$2),"",'Piano ammortamento'!$M$2+ROUND(A288*30.4375,0))</f>
        <v/>
      </c>
      <c r="C288" s="11">
        <f>IF(OR('Piano ammortamento'!$B$2="",A288&gt;'Piano ammortamento'!$H$2,'Piano ammortamento'!$E$2="",'Piano ammortamento'!$H$2="",'Piano ammortamento'!$K$2=""),"",IFERROR(-PMT('Piano ammortamento'!$K$2/12,'Piano ammortamento'!$H$2*12,'Piano ammortamento'!$E$2),0))</f>
        <v/>
      </c>
      <c r="D288" s="11">
        <f>IF(C288="","",IFERROR(F287*'Piano ammortamento'!$K$2/12,0))</f>
        <v/>
      </c>
      <c r="E288" s="11">
        <f>IF(C288="","",IFERROR(C288-D288,0))</f>
        <v/>
      </c>
      <c r="F288" s="11">
        <f>IF(E288="","",MAX(0,F287-E288))</f>
        <v/>
      </c>
    </row>
    <row r="289">
      <c r="A289" s="19" t="n">
        <v>285</v>
      </c>
      <c r="B289" s="32">
        <f>IF(OR('Piano ammortamento'!$B$2="",A289&gt;'Piano ammortamento'!$H$2),"",'Piano ammortamento'!$M$2+ROUND(A289*30.4375,0))</f>
        <v/>
      </c>
      <c r="C289" s="6">
        <f>IF(OR('Piano ammortamento'!$B$2="",A289&gt;'Piano ammortamento'!$H$2,'Piano ammortamento'!$E$2="",'Piano ammortamento'!$H$2="",'Piano ammortamento'!$K$2=""),"",IFERROR(-PMT('Piano ammortamento'!$K$2/12,'Piano ammortamento'!$H$2*12,'Piano ammortamento'!$E$2),0))</f>
        <v/>
      </c>
      <c r="D289" s="6">
        <f>IF(C289="","",IFERROR(F288*'Piano ammortamento'!$K$2/12,0))</f>
        <v/>
      </c>
      <c r="E289" s="6">
        <f>IF(C289="","",IFERROR(C289-D289,0))</f>
        <v/>
      </c>
      <c r="F289" s="6">
        <f>IF(E289="","",MAX(0,F288-E289))</f>
        <v/>
      </c>
    </row>
    <row r="290">
      <c r="A290" s="20" t="n">
        <v>286</v>
      </c>
      <c r="B290" s="33">
        <f>IF(OR('Piano ammortamento'!$B$2="",A290&gt;'Piano ammortamento'!$H$2),"",'Piano ammortamento'!$M$2+ROUND(A290*30.4375,0))</f>
        <v/>
      </c>
      <c r="C290" s="11">
        <f>IF(OR('Piano ammortamento'!$B$2="",A290&gt;'Piano ammortamento'!$H$2,'Piano ammortamento'!$E$2="",'Piano ammortamento'!$H$2="",'Piano ammortamento'!$K$2=""),"",IFERROR(-PMT('Piano ammortamento'!$K$2/12,'Piano ammortamento'!$H$2*12,'Piano ammortamento'!$E$2),0))</f>
        <v/>
      </c>
      <c r="D290" s="11">
        <f>IF(C290="","",IFERROR(F289*'Piano ammortamento'!$K$2/12,0))</f>
        <v/>
      </c>
      <c r="E290" s="11">
        <f>IF(C290="","",IFERROR(C290-D290,0))</f>
        <v/>
      </c>
      <c r="F290" s="11">
        <f>IF(E290="","",MAX(0,F289-E290))</f>
        <v/>
      </c>
    </row>
    <row r="291">
      <c r="A291" s="19" t="n">
        <v>287</v>
      </c>
      <c r="B291" s="32">
        <f>IF(OR('Piano ammortamento'!$B$2="",A291&gt;'Piano ammortamento'!$H$2),"",'Piano ammortamento'!$M$2+ROUND(A291*30.4375,0))</f>
        <v/>
      </c>
      <c r="C291" s="6">
        <f>IF(OR('Piano ammortamento'!$B$2="",A291&gt;'Piano ammortamento'!$H$2,'Piano ammortamento'!$E$2="",'Piano ammortamento'!$H$2="",'Piano ammortamento'!$K$2=""),"",IFERROR(-PMT('Piano ammortamento'!$K$2/12,'Piano ammortamento'!$H$2*12,'Piano ammortamento'!$E$2),0))</f>
        <v/>
      </c>
      <c r="D291" s="6">
        <f>IF(C291="","",IFERROR(F290*'Piano ammortamento'!$K$2/12,0))</f>
        <v/>
      </c>
      <c r="E291" s="6">
        <f>IF(C291="","",IFERROR(C291-D291,0))</f>
        <v/>
      </c>
      <c r="F291" s="6">
        <f>IF(E291="","",MAX(0,F290-E291))</f>
        <v/>
      </c>
    </row>
    <row r="292">
      <c r="A292" s="20" t="n">
        <v>288</v>
      </c>
      <c r="B292" s="33">
        <f>IF(OR('Piano ammortamento'!$B$2="",A292&gt;'Piano ammortamento'!$H$2),"",'Piano ammortamento'!$M$2+ROUND(A292*30.4375,0))</f>
        <v/>
      </c>
      <c r="C292" s="11">
        <f>IF(OR('Piano ammortamento'!$B$2="",A292&gt;'Piano ammortamento'!$H$2,'Piano ammortamento'!$E$2="",'Piano ammortamento'!$H$2="",'Piano ammortamento'!$K$2=""),"",IFERROR(-PMT('Piano ammortamento'!$K$2/12,'Piano ammortamento'!$H$2*12,'Piano ammortamento'!$E$2),0))</f>
        <v/>
      </c>
      <c r="D292" s="11">
        <f>IF(C292="","",IFERROR(F291*'Piano ammortamento'!$K$2/12,0))</f>
        <v/>
      </c>
      <c r="E292" s="11">
        <f>IF(C292="","",IFERROR(C292-D292,0))</f>
        <v/>
      </c>
      <c r="F292" s="11">
        <f>IF(E292="","",MAX(0,F291-E292))</f>
        <v/>
      </c>
    </row>
    <row r="293">
      <c r="A293" s="19" t="n">
        <v>289</v>
      </c>
      <c r="B293" s="32">
        <f>IF(OR('Piano ammortamento'!$B$2="",A293&gt;'Piano ammortamento'!$H$2),"",'Piano ammortamento'!$M$2+ROUND(A293*30.4375,0))</f>
        <v/>
      </c>
      <c r="C293" s="6">
        <f>IF(OR('Piano ammortamento'!$B$2="",A293&gt;'Piano ammortamento'!$H$2,'Piano ammortamento'!$E$2="",'Piano ammortamento'!$H$2="",'Piano ammortamento'!$K$2=""),"",IFERROR(-PMT('Piano ammortamento'!$K$2/12,'Piano ammortamento'!$H$2*12,'Piano ammortamento'!$E$2),0))</f>
        <v/>
      </c>
      <c r="D293" s="6">
        <f>IF(C293="","",IFERROR(F292*'Piano ammortamento'!$K$2/12,0))</f>
        <v/>
      </c>
      <c r="E293" s="6">
        <f>IF(C293="","",IFERROR(C293-D293,0))</f>
        <v/>
      </c>
      <c r="F293" s="6">
        <f>IF(E293="","",MAX(0,F292-E293))</f>
        <v/>
      </c>
    </row>
    <row r="294">
      <c r="A294" s="20" t="n">
        <v>290</v>
      </c>
      <c r="B294" s="33">
        <f>IF(OR('Piano ammortamento'!$B$2="",A294&gt;'Piano ammortamento'!$H$2),"",'Piano ammortamento'!$M$2+ROUND(A294*30.4375,0))</f>
        <v/>
      </c>
      <c r="C294" s="11">
        <f>IF(OR('Piano ammortamento'!$B$2="",A294&gt;'Piano ammortamento'!$H$2,'Piano ammortamento'!$E$2="",'Piano ammortamento'!$H$2="",'Piano ammortamento'!$K$2=""),"",IFERROR(-PMT('Piano ammortamento'!$K$2/12,'Piano ammortamento'!$H$2*12,'Piano ammortamento'!$E$2),0))</f>
        <v/>
      </c>
      <c r="D294" s="11">
        <f>IF(C294="","",IFERROR(F293*'Piano ammortamento'!$K$2/12,0))</f>
        <v/>
      </c>
      <c r="E294" s="11">
        <f>IF(C294="","",IFERROR(C294-D294,0))</f>
        <v/>
      </c>
      <c r="F294" s="11">
        <f>IF(E294="","",MAX(0,F293-E294))</f>
        <v/>
      </c>
    </row>
    <row r="295">
      <c r="A295" s="19" t="n">
        <v>291</v>
      </c>
      <c r="B295" s="32">
        <f>IF(OR('Piano ammortamento'!$B$2="",A295&gt;'Piano ammortamento'!$H$2),"",'Piano ammortamento'!$M$2+ROUND(A295*30.4375,0))</f>
        <v/>
      </c>
      <c r="C295" s="6">
        <f>IF(OR('Piano ammortamento'!$B$2="",A295&gt;'Piano ammortamento'!$H$2,'Piano ammortamento'!$E$2="",'Piano ammortamento'!$H$2="",'Piano ammortamento'!$K$2=""),"",IFERROR(-PMT('Piano ammortamento'!$K$2/12,'Piano ammortamento'!$H$2*12,'Piano ammortamento'!$E$2),0))</f>
        <v/>
      </c>
      <c r="D295" s="6">
        <f>IF(C295="","",IFERROR(F294*'Piano ammortamento'!$K$2/12,0))</f>
        <v/>
      </c>
      <c r="E295" s="6">
        <f>IF(C295="","",IFERROR(C295-D295,0))</f>
        <v/>
      </c>
      <c r="F295" s="6">
        <f>IF(E295="","",MAX(0,F294-E295))</f>
        <v/>
      </c>
    </row>
    <row r="296">
      <c r="A296" s="20" t="n">
        <v>292</v>
      </c>
      <c r="B296" s="33">
        <f>IF(OR('Piano ammortamento'!$B$2="",A296&gt;'Piano ammortamento'!$H$2),"",'Piano ammortamento'!$M$2+ROUND(A296*30.4375,0))</f>
        <v/>
      </c>
      <c r="C296" s="11">
        <f>IF(OR('Piano ammortamento'!$B$2="",A296&gt;'Piano ammortamento'!$H$2,'Piano ammortamento'!$E$2="",'Piano ammortamento'!$H$2="",'Piano ammortamento'!$K$2=""),"",IFERROR(-PMT('Piano ammortamento'!$K$2/12,'Piano ammortamento'!$H$2*12,'Piano ammortamento'!$E$2),0))</f>
        <v/>
      </c>
      <c r="D296" s="11">
        <f>IF(C296="","",IFERROR(F295*'Piano ammortamento'!$K$2/12,0))</f>
        <v/>
      </c>
      <c r="E296" s="11">
        <f>IF(C296="","",IFERROR(C296-D296,0))</f>
        <v/>
      </c>
      <c r="F296" s="11">
        <f>IF(E296="","",MAX(0,F295-E296))</f>
        <v/>
      </c>
    </row>
    <row r="297">
      <c r="A297" s="19" t="n">
        <v>293</v>
      </c>
      <c r="B297" s="32">
        <f>IF(OR('Piano ammortamento'!$B$2="",A297&gt;'Piano ammortamento'!$H$2),"",'Piano ammortamento'!$M$2+ROUND(A297*30.4375,0))</f>
        <v/>
      </c>
      <c r="C297" s="6">
        <f>IF(OR('Piano ammortamento'!$B$2="",A297&gt;'Piano ammortamento'!$H$2,'Piano ammortamento'!$E$2="",'Piano ammortamento'!$H$2="",'Piano ammortamento'!$K$2=""),"",IFERROR(-PMT('Piano ammortamento'!$K$2/12,'Piano ammortamento'!$H$2*12,'Piano ammortamento'!$E$2),0))</f>
        <v/>
      </c>
      <c r="D297" s="6">
        <f>IF(C297="","",IFERROR(F296*'Piano ammortamento'!$K$2/12,0))</f>
        <v/>
      </c>
      <c r="E297" s="6">
        <f>IF(C297="","",IFERROR(C297-D297,0))</f>
        <v/>
      </c>
      <c r="F297" s="6">
        <f>IF(E297="","",MAX(0,F296-E297))</f>
        <v/>
      </c>
    </row>
    <row r="298">
      <c r="A298" s="20" t="n">
        <v>294</v>
      </c>
      <c r="B298" s="33">
        <f>IF(OR('Piano ammortamento'!$B$2="",A298&gt;'Piano ammortamento'!$H$2),"",'Piano ammortamento'!$M$2+ROUND(A298*30.4375,0))</f>
        <v/>
      </c>
      <c r="C298" s="11">
        <f>IF(OR('Piano ammortamento'!$B$2="",A298&gt;'Piano ammortamento'!$H$2,'Piano ammortamento'!$E$2="",'Piano ammortamento'!$H$2="",'Piano ammortamento'!$K$2=""),"",IFERROR(-PMT('Piano ammortamento'!$K$2/12,'Piano ammortamento'!$H$2*12,'Piano ammortamento'!$E$2),0))</f>
        <v/>
      </c>
      <c r="D298" s="11">
        <f>IF(C298="","",IFERROR(F297*'Piano ammortamento'!$K$2/12,0))</f>
        <v/>
      </c>
      <c r="E298" s="11">
        <f>IF(C298="","",IFERROR(C298-D298,0))</f>
        <v/>
      </c>
      <c r="F298" s="11">
        <f>IF(E298="","",MAX(0,F297-E298))</f>
        <v/>
      </c>
    </row>
    <row r="299">
      <c r="A299" s="19" t="n">
        <v>295</v>
      </c>
      <c r="B299" s="32">
        <f>IF(OR('Piano ammortamento'!$B$2="",A299&gt;'Piano ammortamento'!$H$2),"",'Piano ammortamento'!$M$2+ROUND(A299*30.4375,0))</f>
        <v/>
      </c>
      <c r="C299" s="6">
        <f>IF(OR('Piano ammortamento'!$B$2="",A299&gt;'Piano ammortamento'!$H$2,'Piano ammortamento'!$E$2="",'Piano ammortamento'!$H$2="",'Piano ammortamento'!$K$2=""),"",IFERROR(-PMT('Piano ammortamento'!$K$2/12,'Piano ammortamento'!$H$2*12,'Piano ammortamento'!$E$2),0))</f>
        <v/>
      </c>
      <c r="D299" s="6">
        <f>IF(C299="","",IFERROR(F298*'Piano ammortamento'!$K$2/12,0))</f>
        <v/>
      </c>
      <c r="E299" s="6">
        <f>IF(C299="","",IFERROR(C299-D299,0))</f>
        <v/>
      </c>
      <c r="F299" s="6">
        <f>IF(E299="","",MAX(0,F298-E299))</f>
        <v/>
      </c>
    </row>
    <row r="300">
      <c r="A300" s="20" t="n">
        <v>296</v>
      </c>
      <c r="B300" s="33">
        <f>IF(OR('Piano ammortamento'!$B$2="",A300&gt;'Piano ammortamento'!$H$2),"",'Piano ammortamento'!$M$2+ROUND(A300*30.4375,0))</f>
        <v/>
      </c>
      <c r="C300" s="11">
        <f>IF(OR('Piano ammortamento'!$B$2="",A300&gt;'Piano ammortamento'!$H$2,'Piano ammortamento'!$E$2="",'Piano ammortamento'!$H$2="",'Piano ammortamento'!$K$2=""),"",IFERROR(-PMT('Piano ammortamento'!$K$2/12,'Piano ammortamento'!$H$2*12,'Piano ammortamento'!$E$2),0))</f>
        <v/>
      </c>
      <c r="D300" s="11">
        <f>IF(C300="","",IFERROR(F299*'Piano ammortamento'!$K$2/12,0))</f>
        <v/>
      </c>
      <c r="E300" s="11">
        <f>IF(C300="","",IFERROR(C300-D300,0))</f>
        <v/>
      </c>
      <c r="F300" s="11">
        <f>IF(E300="","",MAX(0,F299-E300))</f>
        <v/>
      </c>
    </row>
    <row r="301">
      <c r="A301" s="19" t="n">
        <v>297</v>
      </c>
      <c r="B301" s="32">
        <f>IF(OR('Piano ammortamento'!$B$2="",A301&gt;'Piano ammortamento'!$H$2),"",'Piano ammortamento'!$M$2+ROUND(A301*30.4375,0))</f>
        <v/>
      </c>
      <c r="C301" s="6">
        <f>IF(OR('Piano ammortamento'!$B$2="",A301&gt;'Piano ammortamento'!$H$2,'Piano ammortamento'!$E$2="",'Piano ammortamento'!$H$2="",'Piano ammortamento'!$K$2=""),"",IFERROR(-PMT('Piano ammortamento'!$K$2/12,'Piano ammortamento'!$H$2*12,'Piano ammortamento'!$E$2),0))</f>
        <v/>
      </c>
      <c r="D301" s="6">
        <f>IF(C301="","",IFERROR(F300*'Piano ammortamento'!$K$2/12,0))</f>
        <v/>
      </c>
      <c r="E301" s="6">
        <f>IF(C301="","",IFERROR(C301-D301,0))</f>
        <v/>
      </c>
      <c r="F301" s="6">
        <f>IF(E301="","",MAX(0,F300-E301))</f>
        <v/>
      </c>
    </row>
    <row r="302">
      <c r="A302" s="20" t="n">
        <v>298</v>
      </c>
      <c r="B302" s="33">
        <f>IF(OR('Piano ammortamento'!$B$2="",A302&gt;'Piano ammortamento'!$H$2),"",'Piano ammortamento'!$M$2+ROUND(A302*30.4375,0))</f>
        <v/>
      </c>
      <c r="C302" s="11">
        <f>IF(OR('Piano ammortamento'!$B$2="",A302&gt;'Piano ammortamento'!$H$2,'Piano ammortamento'!$E$2="",'Piano ammortamento'!$H$2="",'Piano ammortamento'!$K$2=""),"",IFERROR(-PMT('Piano ammortamento'!$K$2/12,'Piano ammortamento'!$H$2*12,'Piano ammortamento'!$E$2),0))</f>
        <v/>
      </c>
      <c r="D302" s="11">
        <f>IF(C302="","",IFERROR(F301*'Piano ammortamento'!$K$2/12,0))</f>
        <v/>
      </c>
      <c r="E302" s="11">
        <f>IF(C302="","",IFERROR(C302-D302,0))</f>
        <v/>
      </c>
      <c r="F302" s="11">
        <f>IF(E302="","",MAX(0,F301-E302))</f>
        <v/>
      </c>
    </row>
    <row r="303">
      <c r="A303" s="19" t="n">
        <v>299</v>
      </c>
      <c r="B303" s="32">
        <f>IF(OR('Piano ammortamento'!$B$2="",A303&gt;'Piano ammortamento'!$H$2),"",'Piano ammortamento'!$M$2+ROUND(A303*30.4375,0))</f>
        <v/>
      </c>
      <c r="C303" s="6">
        <f>IF(OR('Piano ammortamento'!$B$2="",A303&gt;'Piano ammortamento'!$H$2,'Piano ammortamento'!$E$2="",'Piano ammortamento'!$H$2="",'Piano ammortamento'!$K$2=""),"",IFERROR(-PMT('Piano ammortamento'!$K$2/12,'Piano ammortamento'!$H$2*12,'Piano ammortamento'!$E$2),0))</f>
        <v/>
      </c>
      <c r="D303" s="6">
        <f>IF(C303="","",IFERROR(F302*'Piano ammortamento'!$K$2/12,0))</f>
        <v/>
      </c>
      <c r="E303" s="6">
        <f>IF(C303="","",IFERROR(C303-D303,0))</f>
        <v/>
      </c>
      <c r="F303" s="6">
        <f>IF(E303="","",MAX(0,F302-E303))</f>
        <v/>
      </c>
    </row>
    <row r="304">
      <c r="A304" s="20" t="n">
        <v>300</v>
      </c>
      <c r="B304" s="33">
        <f>IF(OR('Piano ammortamento'!$B$2="",A304&gt;'Piano ammortamento'!$H$2),"",'Piano ammortamento'!$M$2+ROUND(A304*30.4375,0))</f>
        <v/>
      </c>
      <c r="C304" s="11">
        <f>IF(OR('Piano ammortamento'!$B$2="",A304&gt;'Piano ammortamento'!$H$2,'Piano ammortamento'!$E$2="",'Piano ammortamento'!$H$2="",'Piano ammortamento'!$K$2=""),"",IFERROR(-PMT('Piano ammortamento'!$K$2/12,'Piano ammortamento'!$H$2*12,'Piano ammortamento'!$E$2),0))</f>
        <v/>
      </c>
      <c r="D304" s="11">
        <f>IF(C304="","",IFERROR(F303*'Piano ammortamento'!$K$2/12,0))</f>
        <v/>
      </c>
      <c r="E304" s="11">
        <f>IF(C304="","",IFERROR(C304-D304,0))</f>
        <v/>
      </c>
      <c r="F304" s="11">
        <f>IF(E304="","",MAX(0,F303-E304))</f>
        <v/>
      </c>
    </row>
    <row r="305">
      <c r="A305" s="19" t="n">
        <v>301</v>
      </c>
      <c r="B305" s="32">
        <f>IF(OR('Piano ammortamento'!$B$2="",A305&gt;'Piano ammortamento'!$H$2),"",'Piano ammortamento'!$M$2+ROUND(A305*30.4375,0))</f>
        <v/>
      </c>
      <c r="C305" s="6">
        <f>IF(OR('Piano ammortamento'!$B$2="",A305&gt;'Piano ammortamento'!$H$2,'Piano ammortamento'!$E$2="",'Piano ammortamento'!$H$2="",'Piano ammortamento'!$K$2=""),"",IFERROR(-PMT('Piano ammortamento'!$K$2/12,'Piano ammortamento'!$H$2*12,'Piano ammortamento'!$E$2),0))</f>
        <v/>
      </c>
      <c r="D305" s="6">
        <f>IF(C305="","",IFERROR(F304*'Piano ammortamento'!$K$2/12,0))</f>
        <v/>
      </c>
      <c r="E305" s="6">
        <f>IF(C305="","",IFERROR(C305-D305,0))</f>
        <v/>
      </c>
      <c r="F305" s="6">
        <f>IF(E305="","",MAX(0,F304-E305))</f>
        <v/>
      </c>
    </row>
    <row r="306">
      <c r="A306" s="20" t="n">
        <v>302</v>
      </c>
      <c r="B306" s="33">
        <f>IF(OR('Piano ammortamento'!$B$2="",A306&gt;'Piano ammortamento'!$H$2),"",'Piano ammortamento'!$M$2+ROUND(A306*30.4375,0))</f>
        <v/>
      </c>
      <c r="C306" s="11">
        <f>IF(OR('Piano ammortamento'!$B$2="",A306&gt;'Piano ammortamento'!$H$2,'Piano ammortamento'!$E$2="",'Piano ammortamento'!$H$2="",'Piano ammortamento'!$K$2=""),"",IFERROR(-PMT('Piano ammortamento'!$K$2/12,'Piano ammortamento'!$H$2*12,'Piano ammortamento'!$E$2),0))</f>
        <v/>
      </c>
      <c r="D306" s="11">
        <f>IF(C306="","",IFERROR(F305*'Piano ammortamento'!$K$2/12,0))</f>
        <v/>
      </c>
      <c r="E306" s="11">
        <f>IF(C306="","",IFERROR(C306-D306,0))</f>
        <v/>
      </c>
      <c r="F306" s="11">
        <f>IF(E306="","",MAX(0,F305-E306))</f>
        <v/>
      </c>
    </row>
    <row r="307">
      <c r="A307" s="19" t="n">
        <v>303</v>
      </c>
      <c r="B307" s="32">
        <f>IF(OR('Piano ammortamento'!$B$2="",A307&gt;'Piano ammortamento'!$H$2),"",'Piano ammortamento'!$M$2+ROUND(A307*30.4375,0))</f>
        <v/>
      </c>
      <c r="C307" s="6">
        <f>IF(OR('Piano ammortamento'!$B$2="",A307&gt;'Piano ammortamento'!$H$2,'Piano ammortamento'!$E$2="",'Piano ammortamento'!$H$2="",'Piano ammortamento'!$K$2=""),"",IFERROR(-PMT('Piano ammortamento'!$K$2/12,'Piano ammortamento'!$H$2*12,'Piano ammortamento'!$E$2),0))</f>
        <v/>
      </c>
      <c r="D307" s="6">
        <f>IF(C307="","",IFERROR(F306*'Piano ammortamento'!$K$2/12,0))</f>
        <v/>
      </c>
      <c r="E307" s="6">
        <f>IF(C307="","",IFERROR(C307-D307,0))</f>
        <v/>
      </c>
      <c r="F307" s="6">
        <f>IF(E307="","",MAX(0,F306-E307))</f>
        <v/>
      </c>
    </row>
    <row r="308">
      <c r="A308" s="20" t="n">
        <v>304</v>
      </c>
      <c r="B308" s="33">
        <f>IF(OR('Piano ammortamento'!$B$2="",A308&gt;'Piano ammortamento'!$H$2),"",'Piano ammortamento'!$M$2+ROUND(A308*30.4375,0))</f>
        <v/>
      </c>
      <c r="C308" s="11">
        <f>IF(OR('Piano ammortamento'!$B$2="",A308&gt;'Piano ammortamento'!$H$2,'Piano ammortamento'!$E$2="",'Piano ammortamento'!$H$2="",'Piano ammortamento'!$K$2=""),"",IFERROR(-PMT('Piano ammortamento'!$K$2/12,'Piano ammortamento'!$H$2*12,'Piano ammortamento'!$E$2),0))</f>
        <v/>
      </c>
      <c r="D308" s="11">
        <f>IF(C308="","",IFERROR(F307*'Piano ammortamento'!$K$2/12,0))</f>
        <v/>
      </c>
      <c r="E308" s="11">
        <f>IF(C308="","",IFERROR(C308-D308,0))</f>
        <v/>
      </c>
      <c r="F308" s="11">
        <f>IF(E308="","",MAX(0,F307-E308))</f>
        <v/>
      </c>
    </row>
    <row r="309">
      <c r="A309" s="19" t="n">
        <v>305</v>
      </c>
      <c r="B309" s="32">
        <f>IF(OR('Piano ammortamento'!$B$2="",A309&gt;'Piano ammortamento'!$H$2),"",'Piano ammortamento'!$M$2+ROUND(A309*30.4375,0))</f>
        <v/>
      </c>
      <c r="C309" s="6">
        <f>IF(OR('Piano ammortamento'!$B$2="",A309&gt;'Piano ammortamento'!$H$2,'Piano ammortamento'!$E$2="",'Piano ammortamento'!$H$2="",'Piano ammortamento'!$K$2=""),"",IFERROR(-PMT('Piano ammortamento'!$K$2/12,'Piano ammortamento'!$H$2*12,'Piano ammortamento'!$E$2),0))</f>
        <v/>
      </c>
      <c r="D309" s="6">
        <f>IF(C309="","",IFERROR(F308*'Piano ammortamento'!$K$2/12,0))</f>
        <v/>
      </c>
      <c r="E309" s="6">
        <f>IF(C309="","",IFERROR(C309-D309,0))</f>
        <v/>
      </c>
      <c r="F309" s="6">
        <f>IF(E309="","",MAX(0,F308-E309))</f>
        <v/>
      </c>
    </row>
    <row r="310">
      <c r="A310" s="20" t="n">
        <v>306</v>
      </c>
      <c r="B310" s="33">
        <f>IF(OR('Piano ammortamento'!$B$2="",A310&gt;'Piano ammortamento'!$H$2),"",'Piano ammortamento'!$M$2+ROUND(A310*30.4375,0))</f>
        <v/>
      </c>
      <c r="C310" s="11">
        <f>IF(OR('Piano ammortamento'!$B$2="",A310&gt;'Piano ammortamento'!$H$2,'Piano ammortamento'!$E$2="",'Piano ammortamento'!$H$2="",'Piano ammortamento'!$K$2=""),"",IFERROR(-PMT('Piano ammortamento'!$K$2/12,'Piano ammortamento'!$H$2*12,'Piano ammortamento'!$E$2),0))</f>
        <v/>
      </c>
      <c r="D310" s="11">
        <f>IF(C310="","",IFERROR(F309*'Piano ammortamento'!$K$2/12,0))</f>
        <v/>
      </c>
      <c r="E310" s="11">
        <f>IF(C310="","",IFERROR(C310-D310,0))</f>
        <v/>
      </c>
      <c r="F310" s="11">
        <f>IF(E310="","",MAX(0,F309-E310))</f>
        <v/>
      </c>
    </row>
    <row r="311">
      <c r="A311" s="19" t="n">
        <v>307</v>
      </c>
      <c r="B311" s="32">
        <f>IF(OR('Piano ammortamento'!$B$2="",A311&gt;'Piano ammortamento'!$H$2),"",'Piano ammortamento'!$M$2+ROUND(A311*30.4375,0))</f>
        <v/>
      </c>
      <c r="C311" s="6">
        <f>IF(OR('Piano ammortamento'!$B$2="",A311&gt;'Piano ammortamento'!$H$2,'Piano ammortamento'!$E$2="",'Piano ammortamento'!$H$2="",'Piano ammortamento'!$K$2=""),"",IFERROR(-PMT('Piano ammortamento'!$K$2/12,'Piano ammortamento'!$H$2*12,'Piano ammortamento'!$E$2),0))</f>
        <v/>
      </c>
      <c r="D311" s="6">
        <f>IF(C311="","",IFERROR(F310*'Piano ammortamento'!$K$2/12,0))</f>
        <v/>
      </c>
      <c r="E311" s="6">
        <f>IF(C311="","",IFERROR(C311-D311,0))</f>
        <v/>
      </c>
      <c r="F311" s="6">
        <f>IF(E311="","",MAX(0,F310-E311))</f>
        <v/>
      </c>
    </row>
    <row r="312">
      <c r="A312" s="20" t="n">
        <v>308</v>
      </c>
      <c r="B312" s="33">
        <f>IF(OR('Piano ammortamento'!$B$2="",A312&gt;'Piano ammortamento'!$H$2),"",'Piano ammortamento'!$M$2+ROUND(A312*30.4375,0))</f>
        <v/>
      </c>
      <c r="C312" s="11">
        <f>IF(OR('Piano ammortamento'!$B$2="",A312&gt;'Piano ammortamento'!$H$2,'Piano ammortamento'!$E$2="",'Piano ammortamento'!$H$2="",'Piano ammortamento'!$K$2=""),"",IFERROR(-PMT('Piano ammortamento'!$K$2/12,'Piano ammortamento'!$H$2*12,'Piano ammortamento'!$E$2),0))</f>
        <v/>
      </c>
      <c r="D312" s="11">
        <f>IF(C312="","",IFERROR(F311*'Piano ammortamento'!$K$2/12,0))</f>
        <v/>
      </c>
      <c r="E312" s="11">
        <f>IF(C312="","",IFERROR(C312-D312,0))</f>
        <v/>
      </c>
      <c r="F312" s="11">
        <f>IF(E312="","",MAX(0,F311-E312))</f>
        <v/>
      </c>
    </row>
    <row r="313">
      <c r="A313" s="19" t="n">
        <v>309</v>
      </c>
      <c r="B313" s="32">
        <f>IF(OR('Piano ammortamento'!$B$2="",A313&gt;'Piano ammortamento'!$H$2),"",'Piano ammortamento'!$M$2+ROUND(A313*30.4375,0))</f>
        <v/>
      </c>
      <c r="C313" s="6">
        <f>IF(OR('Piano ammortamento'!$B$2="",A313&gt;'Piano ammortamento'!$H$2,'Piano ammortamento'!$E$2="",'Piano ammortamento'!$H$2="",'Piano ammortamento'!$K$2=""),"",IFERROR(-PMT('Piano ammortamento'!$K$2/12,'Piano ammortamento'!$H$2*12,'Piano ammortamento'!$E$2),0))</f>
        <v/>
      </c>
      <c r="D313" s="6">
        <f>IF(C313="","",IFERROR(F312*'Piano ammortamento'!$K$2/12,0))</f>
        <v/>
      </c>
      <c r="E313" s="6">
        <f>IF(C313="","",IFERROR(C313-D313,0))</f>
        <v/>
      </c>
      <c r="F313" s="6">
        <f>IF(E313="","",MAX(0,F312-E313))</f>
        <v/>
      </c>
    </row>
    <row r="314">
      <c r="A314" s="20" t="n">
        <v>310</v>
      </c>
      <c r="B314" s="33">
        <f>IF(OR('Piano ammortamento'!$B$2="",A314&gt;'Piano ammortamento'!$H$2),"",'Piano ammortamento'!$M$2+ROUND(A314*30.4375,0))</f>
        <v/>
      </c>
      <c r="C314" s="11">
        <f>IF(OR('Piano ammortamento'!$B$2="",A314&gt;'Piano ammortamento'!$H$2,'Piano ammortamento'!$E$2="",'Piano ammortamento'!$H$2="",'Piano ammortamento'!$K$2=""),"",IFERROR(-PMT('Piano ammortamento'!$K$2/12,'Piano ammortamento'!$H$2*12,'Piano ammortamento'!$E$2),0))</f>
        <v/>
      </c>
      <c r="D314" s="11">
        <f>IF(C314="","",IFERROR(F313*'Piano ammortamento'!$K$2/12,0))</f>
        <v/>
      </c>
      <c r="E314" s="11">
        <f>IF(C314="","",IFERROR(C314-D314,0))</f>
        <v/>
      </c>
      <c r="F314" s="11">
        <f>IF(E314="","",MAX(0,F313-E314))</f>
        <v/>
      </c>
    </row>
    <row r="315">
      <c r="A315" s="19" t="n">
        <v>311</v>
      </c>
      <c r="B315" s="32">
        <f>IF(OR('Piano ammortamento'!$B$2="",A315&gt;'Piano ammortamento'!$H$2),"",'Piano ammortamento'!$M$2+ROUND(A315*30.4375,0))</f>
        <v/>
      </c>
      <c r="C315" s="6">
        <f>IF(OR('Piano ammortamento'!$B$2="",A315&gt;'Piano ammortamento'!$H$2,'Piano ammortamento'!$E$2="",'Piano ammortamento'!$H$2="",'Piano ammortamento'!$K$2=""),"",IFERROR(-PMT('Piano ammortamento'!$K$2/12,'Piano ammortamento'!$H$2*12,'Piano ammortamento'!$E$2),0))</f>
        <v/>
      </c>
      <c r="D315" s="6">
        <f>IF(C315="","",IFERROR(F314*'Piano ammortamento'!$K$2/12,0))</f>
        <v/>
      </c>
      <c r="E315" s="6">
        <f>IF(C315="","",IFERROR(C315-D315,0))</f>
        <v/>
      </c>
      <c r="F315" s="6">
        <f>IF(E315="","",MAX(0,F314-E315))</f>
        <v/>
      </c>
    </row>
    <row r="316">
      <c r="A316" s="20" t="n">
        <v>312</v>
      </c>
      <c r="B316" s="33">
        <f>IF(OR('Piano ammortamento'!$B$2="",A316&gt;'Piano ammortamento'!$H$2),"",'Piano ammortamento'!$M$2+ROUND(A316*30.4375,0))</f>
        <v/>
      </c>
      <c r="C316" s="11">
        <f>IF(OR('Piano ammortamento'!$B$2="",A316&gt;'Piano ammortamento'!$H$2,'Piano ammortamento'!$E$2="",'Piano ammortamento'!$H$2="",'Piano ammortamento'!$K$2=""),"",IFERROR(-PMT('Piano ammortamento'!$K$2/12,'Piano ammortamento'!$H$2*12,'Piano ammortamento'!$E$2),0))</f>
        <v/>
      </c>
      <c r="D316" s="11">
        <f>IF(C316="","",IFERROR(F315*'Piano ammortamento'!$K$2/12,0))</f>
        <v/>
      </c>
      <c r="E316" s="11">
        <f>IF(C316="","",IFERROR(C316-D316,0))</f>
        <v/>
      </c>
      <c r="F316" s="11">
        <f>IF(E316="","",MAX(0,F315-E316))</f>
        <v/>
      </c>
    </row>
    <row r="317">
      <c r="A317" s="19" t="n">
        <v>313</v>
      </c>
      <c r="B317" s="32">
        <f>IF(OR('Piano ammortamento'!$B$2="",A317&gt;'Piano ammortamento'!$H$2),"",'Piano ammortamento'!$M$2+ROUND(A317*30.4375,0))</f>
        <v/>
      </c>
      <c r="C317" s="6">
        <f>IF(OR('Piano ammortamento'!$B$2="",A317&gt;'Piano ammortamento'!$H$2,'Piano ammortamento'!$E$2="",'Piano ammortamento'!$H$2="",'Piano ammortamento'!$K$2=""),"",IFERROR(-PMT('Piano ammortamento'!$K$2/12,'Piano ammortamento'!$H$2*12,'Piano ammortamento'!$E$2),0))</f>
        <v/>
      </c>
      <c r="D317" s="6">
        <f>IF(C317="","",IFERROR(F316*'Piano ammortamento'!$K$2/12,0))</f>
        <v/>
      </c>
      <c r="E317" s="6">
        <f>IF(C317="","",IFERROR(C317-D317,0))</f>
        <v/>
      </c>
      <c r="F317" s="6">
        <f>IF(E317="","",MAX(0,F316-E317))</f>
        <v/>
      </c>
    </row>
    <row r="318">
      <c r="A318" s="20" t="n">
        <v>314</v>
      </c>
      <c r="B318" s="33">
        <f>IF(OR('Piano ammortamento'!$B$2="",A318&gt;'Piano ammortamento'!$H$2),"",'Piano ammortamento'!$M$2+ROUND(A318*30.4375,0))</f>
        <v/>
      </c>
      <c r="C318" s="11">
        <f>IF(OR('Piano ammortamento'!$B$2="",A318&gt;'Piano ammortamento'!$H$2,'Piano ammortamento'!$E$2="",'Piano ammortamento'!$H$2="",'Piano ammortamento'!$K$2=""),"",IFERROR(-PMT('Piano ammortamento'!$K$2/12,'Piano ammortamento'!$H$2*12,'Piano ammortamento'!$E$2),0))</f>
        <v/>
      </c>
      <c r="D318" s="11">
        <f>IF(C318="","",IFERROR(F317*'Piano ammortamento'!$K$2/12,0))</f>
        <v/>
      </c>
      <c r="E318" s="11">
        <f>IF(C318="","",IFERROR(C318-D318,0))</f>
        <v/>
      </c>
      <c r="F318" s="11">
        <f>IF(E318="","",MAX(0,F317-E318))</f>
        <v/>
      </c>
    </row>
    <row r="319">
      <c r="A319" s="19" t="n">
        <v>315</v>
      </c>
      <c r="B319" s="32">
        <f>IF(OR('Piano ammortamento'!$B$2="",A319&gt;'Piano ammortamento'!$H$2),"",'Piano ammortamento'!$M$2+ROUND(A319*30.4375,0))</f>
        <v/>
      </c>
      <c r="C319" s="6">
        <f>IF(OR('Piano ammortamento'!$B$2="",A319&gt;'Piano ammortamento'!$H$2,'Piano ammortamento'!$E$2="",'Piano ammortamento'!$H$2="",'Piano ammortamento'!$K$2=""),"",IFERROR(-PMT('Piano ammortamento'!$K$2/12,'Piano ammortamento'!$H$2*12,'Piano ammortamento'!$E$2),0))</f>
        <v/>
      </c>
      <c r="D319" s="6">
        <f>IF(C319="","",IFERROR(F318*'Piano ammortamento'!$K$2/12,0))</f>
        <v/>
      </c>
      <c r="E319" s="6">
        <f>IF(C319="","",IFERROR(C319-D319,0))</f>
        <v/>
      </c>
      <c r="F319" s="6">
        <f>IF(E319="","",MAX(0,F318-E319))</f>
        <v/>
      </c>
    </row>
    <row r="320">
      <c r="A320" s="20" t="n">
        <v>316</v>
      </c>
      <c r="B320" s="33">
        <f>IF(OR('Piano ammortamento'!$B$2="",A320&gt;'Piano ammortamento'!$H$2),"",'Piano ammortamento'!$M$2+ROUND(A320*30.4375,0))</f>
        <v/>
      </c>
      <c r="C320" s="11">
        <f>IF(OR('Piano ammortamento'!$B$2="",A320&gt;'Piano ammortamento'!$H$2,'Piano ammortamento'!$E$2="",'Piano ammortamento'!$H$2="",'Piano ammortamento'!$K$2=""),"",IFERROR(-PMT('Piano ammortamento'!$K$2/12,'Piano ammortamento'!$H$2*12,'Piano ammortamento'!$E$2),0))</f>
        <v/>
      </c>
      <c r="D320" s="11">
        <f>IF(C320="","",IFERROR(F319*'Piano ammortamento'!$K$2/12,0))</f>
        <v/>
      </c>
      <c r="E320" s="11">
        <f>IF(C320="","",IFERROR(C320-D320,0))</f>
        <v/>
      </c>
      <c r="F320" s="11">
        <f>IF(E320="","",MAX(0,F319-E320))</f>
        <v/>
      </c>
    </row>
    <row r="321">
      <c r="A321" s="19" t="n">
        <v>317</v>
      </c>
      <c r="B321" s="32">
        <f>IF(OR('Piano ammortamento'!$B$2="",A321&gt;'Piano ammortamento'!$H$2),"",'Piano ammortamento'!$M$2+ROUND(A321*30.4375,0))</f>
        <v/>
      </c>
      <c r="C321" s="6">
        <f>IF(OR('Piano ammortamento'!$B$2="",A321&gt;'Piano ammortamento'!$H$2,'Piano ammortamento'!$E$2="",'Piano ammortamento'!$H$2="",'Piano ammortamento'!$K$2=""),"",IFERROR(-PMT('Piano ammortamento'!$K$2/12,'Piano ammortamento'!$H$2*12,'Piano ammortamento'!$E$2),0))</f>
        <v/>
      </c>
      <c r="D321" s="6">
        <f>IF(C321="","",IFERROR(F320*'Piano ammortamento'!$K$2/12,0))</f>
        <v/>
      </c>
      <c r="E321" s="6">
        <f>IF(C321="","",IFERROR(C321-D321,0))</f>
        <v/>
      </c>
      <c r="F321" s="6">
        <f>IF(E321="","",MAX(0,F320-E321))</f>
        <v/>
      </c>
    </row>
    <row r="322">
      <c r="A322" s="20" t="n">
        <v>318</v>
      </c>
      <c r="B322" s="33">
        <f>IF(OR('Piano ammortamento'!$B$2="",A322&gt;'Piano ammortamento'!$H$2),"",'Piano ammortamento'!$M$2+ROUND(A322*30.4375,0))</f>
        <v/>
      </c>
      <c r="C322" s="11">
        <f>IF(OR('Piano ammortamento'!$B$2="",A322&gt;'Piano ammortamento'!$H$2,'Piano ammortamento'!$E$2="",'Piano ammortamento'!$H$2="",'Piano ammortamento'!$K$2=""),"",IFERROR(-PMT('Piano ammortamento'!$K$2/12,'Piano ammortamento'!$H$2*12,'Piano ammortamento'!$E$2),0))</f>
        <v/>
      </c>
      <c r="D322" s="11">
        <f>IF(C322="","",IFERROR(F321*'Piano ammortamento'!$K$2/12,0))</f>
        <v/>
      </c>
      <c r="E322" s="11">
        <f>IF(C322="","",IFERROR(C322-D322,0))</f>
        <v/>
      </c>
      <c r="F322" s="11">
        <f>IF(E322="","",MAX(0,F321-E322))</f>
        <v/>
      </c>
    </row>
    <row r="323">
      <c r="A323" s="19" t="n">
        <v>319</v>
      </c>
      <c r="B323" s="32">
        <f>IF(OR('Piano ammortamento'!$B$2="",A323&gt;'Piano ammortamento'!$H$2),"",'Piano ammortamento'!$M$2+ROUND(A323*30.4375,0))</f>
        <v/>
      </c>
      <c r="C323" s="6">
        <f>IF(OR('Piano ammortamento'!$B$2="",A323&gt;'Piano ammortamento'!$H$2,'Piano ammortamento'!$E$2="",'Piano ammortamento'!$H$2="",'Piano ammortamento'!$K$2=""),"",IFERROR(-PMT('Piano ammortamento'!$K$2/12,'Piano ammortamento'!$H$2*12,'Piano ammortamento'!$E$2),0))</f>
        <v/>
      </c>
      <c r="D323" s="6">
        <f>IF(C323="","",IFERROR(F322*'Piano ammortamento'!$K$2/12,0))</f>
        <v/>
      </c>
      <c r="E323" s="6">
        <f>IF(C323="","",IFERROR(C323-D323,0))</f>
        <v/>
      </c>
      <c r="F323" s="6">
        <f>IF(E323="","",MAX(0,F322-E323))</f>
        <v/>
      </c>
    </row>
    <row r="324">
      <c r="A324" s="20" t="n">
        <v>320</v>
      </c>
      <c r="B324" s="33">
        <f>IF(OR('Piano ammortamento'!$B$2="",A324&gt;'Piano ammortamento'!$H$2),"",'Piano ammortamento'!$M$2+ROUND(A324*30.4375,0))</f>
        <v/>
      </c>
      <c r="C324" s="11">
        <f>IF(OR('Piano ammortamento'!$B$2="",A324&gt;'Piano ammortamento'!$H$2,'Piano ammortamento'!$E$2="",'Piano ammortamento'!$H$2="",'Piano ammortamento'!$K$2=""),"",IFERROR(-PMT('Piano ammortamento'!$K$2/12,'Piano ammortamento'!$H$2*12,'Piano ammortamento'!$E$2),0))</f>
        <v/>
      </c>
      <c r="D324" s="11">
        <f>IF(C324="","",IFERROR(F323*'Piano ammortamento'!$K$2/12,0))</f>
        <v/>
      </c>
      <c r="E324" s="11">
        <f>IF(C324="","",IFERROR(C324-D324,0))</f>
        <v/>
      </c>
      <c r="F324" s="11">
        <f>IF(E324="","",MAX(0,F323-E324))</f>
        <v/>
      </c>
    </row>
    <row r="325">
      <c r="A325" s="19" t="n">
        <v>321</v>
      </c>
      <c r="B325" s="32">
        <f>IF(OR('Piano ammortamento'!$B$2="",A325&gt;'Piano ammortamento'!$H$2),"",'Piano ammortamento'!$M$2+ROUND(A325*30.4375,0))</f>
        <v/>
      </c>
      <c r="C325" s="6">
        <f>IF(OR('Piano ammortamento'!$B$2="",A325&gt;'Piano ammortamento'!$H$2,'Piano ammortamento'!$E$2="",'Piano ammortamento'!$H$2="",'Piano ammortamento'!$K$2=""),"",IFERROR(-PMT('Piano ammortamento'!$K$2/12,'Piano ammortamento'!$H$2*12,'Piano ammortamento'!$E$2),0))</f>
        <v/>
      </c>
      <c r="D325" s="6">
        <f>IF(C325="","",IFERROR(F324*'Piano ammortamento'!$K$2/12,0))</f>
        <v/>
      </c>
      <c r="E325" s="6">
        <f>IF(C325="","",IFERROR(C325-D325,0))</f>
        <v/>
      </c>
      <c r="F325" s="6">
        <f>IF(E325="","",MAX(0,F324-E325))</f>
        <v/>
      </c>
    </row>
    <row r="326">
      <c r="A326" s="20" t="n">
        <v>322</v>
      </c>
      <c r="B326" s="33">
        <f>IF(OR('Piano ammortamento'!$B$2="",A326&gt;'Piano ammortamento'!$H$2),"",'Piano ammortamento'!$M$2+ROUND(A326*30.4375,0))</f>
        <v/>
      </c>
      <c r="C326" s="11">
        <f>IF(OR('Piano ammortamento'!$B$2="",A326&gt;'Piano ammortamento'!$H$2,'Piano ammortamento'!$E$2="",'Piano ammortamento'!$H$2="",'Piano ammortamento'!$K$2=""),"",IFERROR(-PMT('Piano ammortamento'!$K$2/12,'Piano ammortamento'!$H$2*12,'Piano ammortamento'!$E$2),0))</f>
        <v/>
      </c>
      <c r="D326" s="11">
        <f>IF(C326="","",IFERROR(F325*'Piano ammortamento'!$K$2/12,0))</f>
        <v/>
      </c>
      <c r="E326" s="11">
        <f>IF(C326="","",IFERROR(C326-D326,0))</f>
        <v/>
      </c>
      <c r="F326" s="11">
        <f>IF(E326="","",MAX(0,F325-E326))</f>
        <v/>
      </c>
    </row>
    <row r="327">
      <c r="A327" s="19" t="n">
        <v>323</v>
      </c>
      <c r="B327" s="32">
        <f>IF(OR('Piano ammortamento'!$B$2="",A327&gt;'Piano ammortamento'!$H$2),"",'Piano ammortamento'!$M$2+ROUND(A327*30.4375,0))</f>
        <v/>
      </c>
      <c r="C327" s="6">
        <f>IF(OR('Piano ammortamento'!$B$2="",A327&gt;'Piano ammortamento'!$H$2,'Piano ammortamento'!$E$2="",'Piano ammortamento'!$H$2="",'Piano ammortamento'!$K$2=""),"",IFERROR(-PMT('Piano ammortamento'!$K$2/12,'Piano ammortamento'!$H$2*12,'Piano ammortamento'!$E$2),0))</f>
        <v/>
      </c>
      <c r="D327" s="6">
        <f>IF(C327="","",IFERROR(F326*'Piano ammortamento'!$K$2/12,0))</f>
        <v/>
      </c>
      <c r="E327" s="6">
        <f>IF(C327="","",IFERROR(C327-D327,0))</f>
        <v/>
      </c>
      <c r="F327" s="6">
        <f>IF(E327="","",MAX(0,F326-E327))</f>
        <v/>
      </c>
    </row>
    <row r="328">
      <c r="A328" s="20" t="n">
        <v>324</v>
      </c>
      <c r="B328" s="33">
        <f>IF(OR('Piano ammortamento'!$B$2="",A328&gt;'Piano ammortamento'!$H$2),"",'Piano ammortamento'!$M$2+ROUND(A328*30.4375,0))</f>
        <v/>
      </c>
      <c r="C328" s="11">
        <f>IF(OR('Piano ammortamento'!$B$2="",A328&gt;'Piano ammortamento'!$H$2,'Piano ammortamento'!$E$2="",'Piano ammortamento'!$H$2="",'Piano ammortamento'!$K$2=""),"",IFERROR(-PMT('Piano ammortamento'!$K$2/12,'Piano ammortamento'!$H$2*12,'Piano ammortamento'!$E$2),0))</f>
        <v/>
      </c>
      <c r="D328" s="11">
        <f>IF(C328="","",IFERROR(F327*'Piano ammortamento'!$K$2/12,0))</f>
        <v/>
      </c>
      <c r="E328" s="11">
        <f>IF(C328="","",IFERROR(C328-D328,0))</f>
        <v/>
      </c>
      <c r="F328" s="11">
        <f>IF(E328="","",MAX(0,F327-E328))</f>
        <v/>
      </c>
    </row>
    <row r="329">
      <c r="A329" s="19" t="n">
        <v>325</v>
      </c>
      <c r="B329" s="32">
        <f>IF(OR('Piano ammortamento'!$B$2="",A329&gt;'Piano ammortamento'!$H$2),"",'Piano ammortamento'!$M$2+ROUND(A329*30.4375,0))</f>
        <v/>
      </c>
      <c r="C329" s="6">
        <f>IF(OR('Piano ammortamento'!$B$2="",A329&gt;'Piano ammortamento'!$H$2,'Piano ammortamento'!$E$2="",'Piano ammortamento'!$H$2="",'Piano ammortamento'!$K$2=""),"",IFERROR(-PMT('Piano ammortamento'!$K$2/12,'Piano ammortamento'!$H$2*12,'Piano ammortamento'!$E$2),0))</f>
        <v/>
      </c>
      <c r="D329" s="6">
        <f>IF(C329="","",IFERROR(F328*'Piano ammortamento'!$K$2/12,0))</f>
        <v/>
      </c>
      <c r="E329" s="6">
        <f>IF(C329="","",IFERROR(C329-D329,0))</f>
        <v/>
      </c>
      <c r="F329" s="6">
        <f>IF(E329="","",MAX(0,F328-E329))</f>
        <v/>
      </c>
    </row>
    <row r="330">
      <c r="A330" s="20" t="n">
        <v>326</v>
      </c>
      <c r="B330" s="33">
        <f>IF(OR('Piano ammortamento'!$B$2="",A330&gt;'Piano ammortamento'!$H$2),"",'Piano ammortamento'!$M$2+ROUND(A330*30.4375,0))</f>
        <v/>
      </c>
      <c r="C330" s="11">
        <f>IF(OR('Piano ammortamento'!$B$2="",A330&gt;'Piano ammortamento'!$H$2,'Piano ammortamento'!$E$2="",'Piano ammortamento'!$H$2="",'Piano ammortamento'!$K$2=""),"",IFERROR(-PMT('Piano ammortamento'!$K$2/12,'Piano ammortamento'!$H$2*12,'Piano ammortamento'!$E$2),0))</f>
        <v/>
      </c>
      <c r="D330" s="11">
        <f>IF(C330="","",IFERROR(F329*'Piano ammortamento'!$K$2/12,0))</f>
        <v/>
      </c>
      <c r="E330" s="11">
        <f>IF(C330="","",IFERROR(C330-D330,0))</f>
        <v/>
      </c>
      <c r="F330" s="11">
        <f>IF(E330="","",MAX(0,F329-E330))</f>
        <v/>
      </c>
    </row>
    <row r="331">
      <c r="A331" s="19" t="n">
        <v>327</v>
      </c>
      <c r="B331" s="32">
        <f>IF(OR('Piano ammortamento'!$B$2="",A331&gt;'Piano ammortamento'!$H$2),"",'Piano ammortamento'!$M$2+ROUND(A331*30.4375,0))</f>
        <v/>
      </c>
      <c r="C331" s="6">
        <f>IF(OR('Piano ammortamento'!$B$2="",A331&gt;'Piano ammortamento'!$H$2,'Piano ammortamento'!$E$2="",'Piano ammortamento'!$H$2="",'Piano ammortamento'!$K$2=""),"",IFERROR(-PMT('Piano ammortamento'!$K$2/12,'Piano ammortamento'!$H$2*12,'Piano ammortamento'!$E$2),0))</f>
        <v/>
      </c>
      <c r="D331" s="6">
        <f>IF(C331="","",IFERROR(F330*'Piano ammortamento'!$K$2/12,0))</f>
        <v/>
      </c>
      <c r="E331" s="6">
        <f>IF(C331="","",IFERROR(C331-D331,0))</f>
        <v/>
      </c>
      <c r="F331" s="6">
        <f>IF(E331="","",MAX(0,F330-E331))</f>
        <v/>
      </c>
    </row>
    <row r="332">
      <c r="A332" s="20" t="n">
        <v>328</v>
      </c>
      <c r="B332" s="33">
        <f>IF(OR('Piano ammortamento'!$B$2="",A332&gt;'Piano ammortamento'!$H$2),"",'Piano ammortamento'!$M$2+ROUND(A332*30.4375,0))</f>
        <v/>
      </c>
      <c r="C332" s="11">
        <f>IF(OR('Piano ammortamento'!$B$2="",A332&gt;'Piano ammortamento'!$H$2,'Piano ammortamento'!$E$2="",'Piano ammortamento'!$H$2="",'Piano ammortamento'!$K$2=""),"",IFERROR(-PMT('Piano ammortamento'!$K$2/12,'Piano ammortamento'!$H$2*12,'Piano ammortamento'!$E$2),0))</f>
        <v/>
      </c>
      <c r="D332" s="11">
        <f>IF(C332="","",IFERROR(F331*'Piano ammortamento'!$K$2/12,0))</f>
        <v/>
      </c>
      <c r="E332" s="11">
        <f>IF(C332="","",IFERROR(C332-D332,0))</f>
        <v/>
      </c>
      <c r="F332" s="11">
        <f>IF(E332="","",MAX(0,F331-E332))</f>
        <v/>
      </c>
    </row>
    <row r="333">
      <c r="A333" s="19" t="n">
        <v>329</v>
      </c>
      <c r="B333" s="32">
        <f>IF(OR('Piano ammortamento'!$B$2="",A333&gt;'Piano ammortamento'!$H$2),"",'Piano ammortamento'!$M$2+ROUND(A333*30.4375,0))</f>
        <v/>
      </c>
      <c r="C333" s="6">
        <f>IF(OR('Piano ammortamento'!$B$2="",A333&gt;'Piano ammortamento'!$H$2,'Piano ammortamento'!$E$2="",'Piano ammortamento'!$H$2="",'Piano ammortamento'!$K$2=""),"",IFERROR(-PMT('Piano ammortamento'!$K$2/12,'Piano ammortamento'!$H$2*12,'Piano ammortamento'!$E$2),0))</f>
        <v/>
      </c>
      <c r="D333" s="6">
        <f>IF(C333="","",IFERROR(F332*'Piano ammortamento'!$K$2/12,0))</f>
        <v/>
      </c>
      <c r="E333" s="6">
        <f>IF(C333="","",IFERROR(C333-D333,0))</f>
        <v/>
      </c>
      <c r="F333" s="6">
        <f>IF(E333="","",MAX(0,F332-E333))</f>
        <v/>
      </c>
    </row>
    <row r="334">
      <c r="A334" s="20" t="n">
        <v>330</v>
      </c>
      <c r="B334" s="33">
        <f>IF(OR('Piano ammortamento'!$B$2="",A334&gt;'Piano ammortamento'!$H$2),"",'Piano ammortamento'!$M$2+ROUND(A334*30.4375,0))</f>
        <v/>
      </c>
      <c r="C334" s="11">
        <f>IF(OR('Piano ammortamento'!$B$2="",A334&gt;'Piano ammortamento'!$H$2,'Piano ammortamento'!$E$2="",'Piano ammortamento'!$H$2="",'Piano ammortamento'!$K$2=""),"",IFERROR(-PMT('Piano ammortamento'!$K$2/12,'Piano ammortamento'!$H$2*12,'Piano ammortamento'!$E$2),0))</f>
        <v/>
      </c>
      <c r="D334" s="11">
        <f>IF(C334="","",IFERROR(F333*'Piano ammortamento'!$K$2/12,0))</f>
        <v/>
      </c>
      <c r="E334" s="11">
        <f>IF(C334="","",IFERROR(C334-D334,0))</f>
        <v/>
      </c>
      <c r="F334" s="11">
        <f>IF(E334="","",MAX(0,F333-E334))</f>
        <v/>
      </c>
    </row>
    <row r="335">
      <c r="A335" s="19" t="n">
        <v>331</v>
      </c>
      <c r="B335" s="32">
        <f>IF(OR('Piano ammortamento'!$B$2="",A335&gt;'Piano ammortamento'!$H$2),"",'Piano ammortamento'!$M$2+ROUND(A335*30.4375,0))</f>
        <v/>
      </c>
      <c r="C335" s="6">
        <f>IF(OR('Piano ammortamento'!$B$2="",A335&gt;'Piano ammortamento'!$H$2,'Piano ammortamento'!$E$2="",'Piano ammortamento'!$H$2="",'Piano ammortamento'!$K$2=""),"",IFERROR(-PMT('Piano ammortamento'!$K$2/12,'Piano ammortamento'!$H$2*12,'Piano ammortamento'!$E$2),0))</f>
        <v/>
      </c>
      <c r="D335" s="6">
        <f>IF(C335="","",IFERROR(F334*'Piano ammortamento'!$K$2/12,0))</f>
        <v/>
      </c>
      <c r="E335" s="6">
        <f>IF(C335="","",IFERROR(C335-D335,0))</f>
        <v/>
      </c>
      <c r="F335" s="6">
        <f>IF(E335="","",MAX(0,F334-E335))</f>
        <v/>
      </c>
    </row>
    <row r="336">
      <c r="A336" s="20" t="n">
        <v>332</v>
      </c>
      <c r="B336" s="33">
        <f>IF(OR('Piano ammortamento'!$B$2="",A336&gt;'Piano ammortamento'!$H$2),"",'Piano ammortamento'!$M$2+ROUND(A336*30.4375,0))</f>
        <v/>
      </c>
      <c r="C336" s="11">
        <f>IF(OR('Piano ammortamento'!$B$2="",A336&gt;'Piano ammortamento'!$H$2,'Piano ammortamento'!$E$2="",'Piano ammortamento'!$H$2="",'Piano ammortamento'!$K$2=""),"",IFERROR(-PMT('Piano ammortamento'!$K$2/12,'Piano ammortamento'!$H$2*12,'Piano ammortamento'!$E$2),0))</f>
        <v/>
      </c>
      <c r="D336" s="11">
        <f>IF(C336="","",IFERROR(F335*'Piano ammortamento'!$K$2/12,0))</f>
        <v/>
      </c>
      <c r="E336" s="11">
        <f>IF(C336="","",IFERROR(C336-D336,0))</f>
        <v/>
      </c>
      <c r="F336" s="11">
        <f>IF(E336="","",MAX(0,F335-E336))</f>
        <v/>
      </c>
    </row>
    <row r="337">
      <c r="A337" s="19" t="n">
        <v>333</v>
      </c>
      <c r="B337" s="32">
        <f>IF(OR('Piano ammortamento'!$B$2="",A337&gt;'Piano ammortamento'!$H$2),"",'Piano ammortamento'!$M$2+ROUND(A337*30.4375,0))</f>
        <v/>
      </c>
      <c r="C337" s="6">
        <f>IF(OR('Piano ammortamento'!$B$2="",A337&gt;'Piano ammortamento'!$H$2,'Piano ammortamento'!$E$2="",'Piano ammortamento'!$H$2="",'Piano ammortamento'!$K$2=""),"",IFERROR(-PMT('Piano ammortamento'!$K$2/12,'Piano ammortamento'!$H$2*12,'Piano ammortamento'!$E$2),0))</f>
        <v/>
      </c>
      <c r="D337" s="6">
        <f>IF(C337="","",IFERROR(F336*'Piano ammortamento'!$K$2/12,0))</f>
        <v/>
      </c>
      <c r="E337" s="6">
        <f>IF(C337="","",IFERROR(C337-D337,0))</f>
        <v/>
      </c>
      <c r="F337" s="6">
        <f>IF(E337="","",MAX(0,F336-E337))</f>
        <v/>
      </c>
    </row>
    <row r="338">
      <c r="A338" s="20" t="n">
        <v>334</v>
      </c>
      <c r="B338" s="33">
        <f>IF(OR('Piano ammortamento'!$B$2="",A338&gt;'Piano ammortamento'!$H$2),"",'Piano ammortamento'!$M$2+ROUND(A338*30.4375,0))</f>
        <v/>
      </c>
      <c r="C338" s="11">
        <f>IF(OR('Piano ammortamento'!$B$2="",A338&gt;'Piano ammortamento'!$H$2,'Piano ammortamento'!$E$2="",'Piano ammortamento'!$H$2="",'Piano ammortamento'!$K$2=""),"",IFERROR(-PMT('Piano ammortamento'!$K$2/12,'Piano ammortamento'!$H$2*12,'Piano ammortamento'!$E$2),0))</f>
        <v/>
      </c>
      <c r="D338" s="11">
        <f>IF(C338="","",IFERROR(F337*'Piano ammortamento'!$K$2/12,0))</f>
        <v/>
      </c>
      <c r="E338" s="11">
        <f>IF(C338="","",IFERROR(C338-D338,0))</f>
        <v/>
      </c>
      <c r="F338" s="11">
        <f>IF(E338="","",MAX(0,F337-E338))</f>
        <v/>
      </c>
    </row>
    <row r="339">
      <c r="A339" s="19" t="n">
        <v>335</v>
      </c>
      <c r="B339" s="32">
        <f>IF(OR('Piano ammortamento'!$B$2="",A339&gt;'Piano ammortamento'!$H$2),"",'Piano ammortamento'!$M$2+ROUND(A339*30.4375,0))</f>
        <v/>
      </c>
      <c r="C339" s="6">
        <f>IF(OR('Piano ammortamento'!$B$2="",A339&gt;'Piano ammortamento'!$H$2,'Piano ammortamento'!$E$2="",'Piano ammortamento'!$H$2="",'Piano ammortamento'!$K$2=""),"",IFERROR(-PMT('Piano ammortamento'!$K$2/12,'Piano ammortamento'!$H$2*12,'Piano ammortamento'!$E$2),0))</f>
        <v/>
      </c>
      <c r="D339" s="6">
        <f>IF(C339="","",IFERROR(F338*'Piano ammortamento'!$K$2/12,0))</f>
        <v/>
      </c>
      <c r="E339" s="6">
        <f>IF(C339="","",IFERROR(C339-D339,0))</f>
        <v/>
      </c>
      <c r="F339" s="6">
        <f>IF(E339="","",MAX(0,F338-E339))</f>
        <v/>
      </c>
    </row>
    <row r="340">
      <c r="A340" s="20" t="n">
        <v>336</v>
      </c>
      <c r="B340" s="33">
        <f>IF(OR('Piano ammortamento'!$B$2="",A340&gt;'Piano ammortamento'!$H$2),"",'Piano ammortamento'!$M$2+ROUND(A340*30.4375,0))</f>
        <v/>
      </c>
      <c r="C340" s="11">
        <f>IF(OR('Piano ammortamento'!$B$2="",A340&gt;'Piano ammortamento'!$H$2,'Piano ammortamento'!$E$2="",'Piano ammortamento'!$H$2="",'Piano ammortamento'!$K$2=""),"",IFERROR(-PMT('Piano ammortamento'!$K$2/12,'Piano ammortamento'!$H$2*12,'Piano ammortamento'!$E$2),0))</f>
        <v/>
      </c>
      <c r="D340" s="11">
        <f>IF(C340="","",IFERROR(F339*'Piano ammortamento'!$K$2/12,0))</f>
        <v/>
      </c>
      <c r="E340" s="11">
        <f>IF(C340="","",IFERROR(C340-D340,0))</f>
        <v/>
      </c>
      <c r="F340" s="11">
        <f>IF(E340="","",MAX(0,F339-E340))</f>
        <v/>
      </c>
    </row>
    <row r="341">
      <c r="A341" s="19" t="n">
        <v>337</v>
      </c>
      <c r="B341" s="32">
        <f>IF(OR('Piano ammortamento'!$B$2="",A341&gt;'Piano ammortamento'!$H$2),"",'Piano ammortamento'!$M$2+ROUND(A341*30.4375,0))</f>
        <v/>
      </c>
      <c r="C341" s="6">
        <f>IF(OR('Piano ammortamento'!$B$2="",A341&gt;'Piano ammortamento'!$H$2,'Piano ammortamento'!$E$2="",'Piano ammortamento'!$H$2="",'Piano ammortamento'!$K$2=""),"",IFERROR(-PMT('Piano ammortamento'!$K$2/12,'Piano ammortamento'!$H$2*12,'Piano ammortamento'!$E$2),0))</f>
        <v/>
      </c>
      <c r="D341" s="6">
        <f>IF(C341="","",IFERROR(F340*'Piano ammortamento'!$K$2/12,0))</f>
        <v/>
      </c>
      <c r="E341" s="6">
        <f>IF(C341="","",IFERROR(C341-D341,0))</f>
        <v/>
      </c>
      <c r="F341" s="6">
        <f>IF(E341="","",MAX(0,F340-E341))</f>
        <v/>
      </c>
    </row>
    <row r="342">
      <c r="A342" s="20" t="n">
        <v>338</v>
      </c>
      <c r="B342" s="33">
        <f>IF(OR('Piano ammortamento'!$B$2="",A342&gt;'Piano ammortamento'!$H$2),"",'Piano ammortamento'!$M$2+ROUND(A342*30.4375,0))</f>
        <v/>
      </c>
      <c r="C342" s="11">
        <f>IF(OR('Piano ammortamento'!$B$2="",A342&gt;'Piano ammortamento'!$H$2,'Piano ammortamento'!$E$2="",'Piano ammortamento'!$H$2="",'Piano ammortamento'!$K$2=""),"",IFERROR(-PMT('Piano ammortamento'!$K$2/12,'Piano ammortamento'!$H$2*12,'Piano ammortamento'!$E$2),0))</f>
        <v/>
      </c>
      <c r="D342" s="11">
        <f>IF(C342="","",IFERROR(F341*'Piano ammortamento'!$K$2/12,0))</f>
        <v/>
      </c>
      <c r="E342" s="11">
        <f>IF(C342="","",IFERROR(C342-D342,0))</f>
        <v/>
      </c>
      <c r="F342" s="11">
        <f>IF(E342="","",MAX(0,F341-E342))</f>
        <v/>
      </c>
    </row>
    <row r="343">
      <c r="A343" s="19" t="n">
        <v>339</v>
      </c>
      <c r="B343" s="32">
        <f>IF(OR('Piano ammortamento'!$B$2="",A343&gt;'Piano ammortamento'!$H$2),"",'Piano ammortamento'!$M$2+ROUND(A343*30.4375,0))</f>
        <v/>
      </c>
      <c r="C343" s="6">
        <f>IF(OR('Piano ammortamento'!$B$2="",A343&gt;'Piano ammortamento'!$H$2,'Piano ammortamento'!$E$2="",'Piano ammortamento'!$H$2="",'Piano ammortamento'!$K$2=""),"",IFERROR(-PMT('Piano ammortamento'!$K$2/12,'Piano ammortamento'!$H$2*12,'Piano ammortamento'!$E$2),0))</f>
        <v/>
      </c>
      <c r="D343" s="6">
        <f>IF(C343="","",IFERROR(F342*'Piano ammortamento'!$K$2/12,0))</f>
        <v/>
      </c>
      <c r="E343" s="6">
        <f>IF(C343="","",IFERROR(C343-D343,0))</f>
        <v/>
      </c>
      <c r="F343" s="6">
        <f>IF(E343="","",MAX(0,F342-E343))</f>
        <v/>
      </c>
    </row>
    <row r="344">
      <c r="A344" s="20" t="n">
        <v>340</v>
      </c>
      <c r="B344" s="33">
        <f>IF(OR('Piano ammortamento'!$B$2="",A344&gt;'Piano ammortamento'!$H$2),"",'Piano ammortamento'!$M$2+ROUND(A344*30.4375,0))</f>
        <v/>
      </c>
      <c r="C344" s="11">
        <f>IF(OR('Piano ammortamento'!$B$2="",A344&gt;'Piano ammortamento'!$H$2,'Piano ammortamento'!$E$2="",'Piano ammortamento'!$H$2="",'Piano ammortamento'!$K$2=""),"",IFERROR(-PMT('Piano ammortamento'!$K$2/12,'Piano ammortamento'!$H$2*12,'Piano ammortamento'!$E$2),0))</f>
        <v/>
      </c>
      <c r="D344" s="11">
        <f>IF(C344="","",IFERROR(F343*'Piano ammortamento'!$K$2/12,0))</f>
        <v/>
      </c>
      <c r="E344" s="11">
        <f>IF(C344="","",IFERROR(C344-D344,0))</f>
        <v/>
      </c>
      <c r="F344" s="11">
        <f>IF(E344="","",MAX(0,F343-E344))</f>
        <v/>
      </c>
    </row>
    <row r="345">
      <c r="A345" s="19" t="n">
        <v>341</v>
      </c>
      <c r="B345" s="32">
        <f>IF(OR('Piano ammortamento'!$B$2="",A345&gt;'Piano ammortamento'!$H$2),"",'Piano ammortamento'!$M$2+ROUND(A345*30.4375,0))</f>
        <v/>
      </c>
      <c r="C345" s="6">
        <f>IF(OR('Piano ammortamento'!$B$2="",A345&gt;'Piano ammortamento'!$H$2,'Piano ammortamento'!$E$2="",'Piano ammortamento'!$H$2="",'Piano ammortamento'!$K$2=""),"",IFERROR(-PMT('Piano ammortamento'!$K$2/12,'Piano ammortamento'!$H$2*12,'Piano ammortamento'!$E$2),0))</f>
        <v/>
      </c>
      <c r="D345" s="6">
        <f>IF(C345="","",IFERROR(F344*'Piano ammortamento'!$K$2/12,0))</f>
        <v/>
      </c>
      <c r="E345" s="6">
        <f>IF(C345="","",IFERROR(C345-D345,0))</f>
        <v/>
      </c>
      <c r="F345" s="6">
        <f>IF(E345="","",MAX(0,F344-E345))</f>
        <v/>
      </c>
    </row>
    <row r="346">
      <c r="A346" s="20" t="n">
        <v>342</v>
      </c>
      <c r="B346" s="33">
        <f>IF(OR('Piano ammortamento'!$B$2="",A346&gt;'Piano ammortamento'!$H$2),"",'Piano ammortamento'!$M$2+ROUND(A346*30.4375,0))</f>
        <v/>
      </c>
      <c r="C346" s="11">
        <f>IF(OR('Piano ammortamento'!$B$2="",A346&gt;'Piano ammortamento'!$H$2,'Piano ammortamento'!$E$2="",'Piano ammortamento'!$H$2="",'Piano ammortamento'!$K$2=""),"",IFERROR(-PMT('Piano ammortamento'!$K$2/12,'Piano ammortamento'!$H$2*12,'Piano ammortamento'!$E$2),0))</f>
        <v/>
      </c>
      <c r="D346" s="11">
        <f>IF(C346="","",IFERROR(F345*'Piano ammortamento'!$K$2/12,0))</f>
        <v/>
      </c>
      <c r="E346" s="11">
        <f>IF(C346="","",IFERROR(C346-D346,0))</f>
        <v/>
      </c>
      <c r="F346" s="11">
        <f>IF(E346="","",MAX(0,F345-E346))</f>
        <v/>
      </c>
    </row>
    <row r="347">
      <c r="A347" s="19" t="n">
        <v>343</v>
      </c>
      <c r="B347" s="32">
        <f>IF(OR('Piano ammortamento'!$B$2="",A347&gt;'Piano ammortamento'!$H$2),"",'Piano ammortamento'!$M$2+ROUND(A347*30.4375,0))</f>
        <v/>
      </c>
      <c r="C347" s="6">
        <f>IF(OR('Piano ammortamento'!$B$2="",A347&gt;'Piano ammortamento'!$H$2,'Piano ammortamento'!$E$2="",'Piano ammortamento'!$H$2="",'Piano ammortamento'!$K$2=""),"",IFERROR(-PMT('Piano ammortamento'!$K$2/12,'Piano ammortamento'!$H$2*12,'Piano ammortamento'!$E$2),0))</f>
        <v/>
      </c>
      <c r="D347" s="6">
        <f>IF(C347="","",IFERROR(F346*'Piano ammortamento'!$K$2/12,0))</f>
        <v/>
      </c>
      <c r="E347" s="6">
        <f>IF(C347="","",IFERROR(C347-D347,0))</f>
        <v/>
      </c>
      <c r="F347" s="6">
        <f>IF(E347="","",MAX(0,F346-E347))</f>
        <v/>
      </c>
    </row>
    <row r="348">
      <c r="A348" s="20" t="n">
        <v>344</v>
      </c>
      <c r="B348" s="33">
        <f>IF(OR('Piano ammortamento'!$B$2="",A348&gt;'Piano ammortamento'!$H$2),"",'Piano ammortamento'!$M$2+ROUND(A348*30.4375,0))</f>
        <v/>
      </c>
      <c r="C348" s="11">
        <f>IF(OR('Piano ammortamento'!$B$2="",A348&gt;'Piano ammortamento'!$H$2,'Piano ammortamento'!$E$2="",'Piano ammortamento'!$H$2="",'Piano ammortamento'!$K$2=""),"",IFERROR(-PMT('Piano ammortamento'!$K$2/12,'Piano ammortamento'!$H$2*12,'Piano ammortamento'!$E$2),0))</f>
        <v/>
      </c>
      <c r="D348" s="11">
        <f>IF(C348="","",IFERROR(F347*'Piano ammortamento'!$K$2/12,0))</f>
        <v/>
      </c>
      <c r="E348" s="11">
        <f>IF(C348="","",IFERROR(C348-D348,0))</f>
        <v/>
      </c>
      <c r="F348" s="11">
        <f>IF(E348="","",MAX(0,F347-E348))</f>
        <v/>
      </c>
    </row>
    <row r="349">
      <c r="A349" s="19" t="n">
        <v>345</v>
      </c>
      <c r="B349" s="32">
        <f>IF(OR('Piano ammortamento'!$B$2="",A349&gt;'Piano ammortamento'!$H$2),"",'Piano ammortamento'!$M$2+ROUND(A349*30.4375,0))</f>
        <v/>
      </c>
      <c r="C349" s="6">
        <f>IF(OR('Piano ammortamento'!$B$2="",A349&gt;'Piano ammortamento'!$H$2,'Piano ammortamento'!$E$2="",'Piano ammortamento'!$H$2="",'Piano ammortamento'!$K$2=""),"",IFERROR(-PMT('Piano ammortamento'!$K$2/12,'Piano ammortamento'!$H$2*12,'Piano ammortamento'!$E$2),0))</f>
        <v/>
      </c>
      <c r="D349" s="6">
        <f>IF(C349="","",IFERROR(F348*'Piano ammortamento'!$K$2/12,0))</f>
        <v/>
      </c>
      <c r="E349" s="6">
        <f>IF(C349="","",IFERROR(C349-D349,0))</f>
        <v/>
      </c>
      <c r="F349" s="6">
        <f>IF(E349="","",MAX(0,F348-E349))</f>
        <v/>
      </c>
    </row>
    <row r="350">
      <c r="A350" s="20" t="n">
        <v>346</v>
      </c>
      <c r="B350" s="33">
        <f>IF(OR('Piano ammortamento'!$B$2="",A350&gt;'Piano ammortamento'!$H$2),"",'Piano ammortamento'!$M$2+ROUND(A350*30.4375,0))</f>
        <v/>
      </c>
      <c r="C350" s="11">
        <f>IF(OR('Piano ammortamento'!$B$2="",A350&gt;'Piano ammortamento'!$H$2,'Piano ammortamento'!$E$2="",'Piano ammortamento'!$H$2="",'Piano ammortamento'!$K$2=""),"",IFERROR(-PMT('Piano ammortamento'!$K$2/12,'Piano ammortamento'!$H$2*12,'Piano ammortamento'!$E$2),0))</f>
        <v/>
      </c>
      <c r="D350" s="11">
        <f>IF(C350="","",IFERROR(F349*'Piano ammortamento'!$K$2/12,0))</f>
        <v/>
      </c>
      <c r="E350" s="11">
        <f>IF(C350="","",IFERROR(C350-D350,0))</f>
        <v/>
      </c>
      <c r="F350" s="11">
        <f>IF(E350="","",MAX(0,F349-E350))</f>
        <v/>
      </c>
    </row>
    <row r="351">
      <c r="A351" s="19" t="n">
        <v>347</v>
      </c>
      <c r="B351" s="32">
        <f>IF(OR('Piano ammortamento'!$B$2="",A351&gt;'Piano ammortamento'!$H$2),"",'Piano ammortamento'!$M$2+ROUND(A351*30.4375,0))</f>
        <v/>
      </c>
      <c r="C351" s="6">
        <f>IF(OR('Piano ammortamento'!$B$2="",A351&gt;'Piano ammortamento'!$H$2,'Piano ammortamento'!$E$2="",'Piano ammortamento'!$H$2="",'Piano ammortamento'!$K$2=""),"",IFERROR(-PMT('Piano ammortamento'!$K$2/12,'Piano ammortamento'!$H$2*12,'Piano ammortamento'!$E$2),0))</f>
        <v/>
      </c>
      <c r="D351" s="6">
        <f>IF(C351="","",IFERROR(F350*'Piano ammortamento'!$K$2/12,0))</f>
        <v/>
      </c>
      <c r="E351" s="6">
        <f>IF(C351="","",IFERROR(C351-D351,0))</f>
        <v/>
      </c>
      <c r="F351" s="6">
        <f>IF(E351="","",MAX(0,F350-E351))</f>
        <v/>
      </c>
    </row>
    <row r="352">
      <c r="A352" s="20" t="n">
        <v>348</v>
      </c>
      <c r="B352" s="33">
        <f>IF(OR('Piano ammortamento'!$B$2="",A352&gt;'Piano ammortamento'!$H$2),"",'Piano ammortamento'!$M$2+ROUND(A352*30.4375,0))</f>
        <v/>
      </c>
      <c r="C352" s="11">
        <f>IF(OR('Piano ammortamento'!$B$2="",A352&gt;'Piano ammortamento'!$H$2,'Piano ammortamento'!$E$2="",'Piano ammortamento'!$H$2="",'Piano ammortamento'!$K$2=""),"",IFERROR(-PMT('Piano ammortamento'!$K$2/12,'Piano ammortamento'!$H$2*12,'Piano ammortamento'!$E$2),0))</f>
        <v/>
      </c>
      <c r="D352" s="11">
        <f>IF(C352="","",IFERROR(F351*'Piano ammortamento'!$K$2/12,0))</f>
        <v/>
      </c>
      <c r="E352" s="11">
        <f>IF(C352="","",IFERROR(C352-D352,0))</f>
        <v/>
      </c>
      <c r="F352" s="11">
        <f>IF(E352="","",MAX(0,F351-E352))</f>
        <v/>
      </c>
    </row>
    <row r="353">
      <c r="A353" s="19" t="n">
        <v>349</v>
      </c>
      <c r="B353" s="32">
        <f>IF(OR('Piano ammortamento'!$B$2="",A353&gt;'Piano ammortamento'!$H$2),"",'Piano ammortamento'!$M$2+ROUND(A353*30.4375,0))</f>
        <v/>
      </c>
      <c r="C353" s="6">
        <f>IF(OR('Piano ammortamento'!$B$2="",A353&gt;'Piano ammortamento'!$H$2,'Piano ammortamento'!$E$2="",'Piano ammortamento'!$H$2="",'Piano ammortamento'!$K$2=""),"",IFERROR(-PMT('Piano ammortamento'!$K$2/12,'Piano ammortamento'!$H$2*12,'Piano ammortamento'!$E$2),0))</f>
        <v/>
      </c>
      <c r="D353" s="6">
        <f>IF(C353="","",IFERROR(F352*'Piano ammortamento'!$K$2/12,0))</f>
        <v/>
      </c>
      <c r="E353" s="6">
        <f>IF(C353="","",IFERROR(C353-D353,0))</f>
        <v/>
      </c>
      <c r="F353" s="6">
        <f>IF(E353="","",MAX(0,F352-E353))</f>
        <v/>
      </c>
    </row>
    <row r="354">
      <c r="A354" s="20" t="n">
        <v>350</v>
      </c>
      <c r="B354" s="33">
        <f>IF(OR('Piano ammortamento'!$B$2="",A354&gt;'Piano ammortamento'!$H$2),"",'Piano ammortamento'!$M$2+ROUND(A354*30.4375,0))</f>
        <v/>
      </c>
      <c r="C354" s="11">
        <f>IF(OR('Piano ammortamento'!$B$2="",A354&gt;'Piano ammortamento'!$H$2,'Piano ammortamento'!$E$2="",'Piano ammortamento'!$H$2="",'Piano ammortamento'!$K$2=""),"",IFERROR(-PMT('Piano ammortamento'!$K$2/12,'Piano ammortamento'!$H$2*12,'Piano ammortamento'!$E$2),0))</f>
        <v/>
      </c>
      <c r="D354" s="11">
        <f>IF(C354="","",IFERROR(F353*'Piano ammortamento'!$K$2/12,0))</f>
        <v/>
      </c>
      <c r="E354" s="11">
        <f>IF(C354="","",IFERROR(C354-D354,0))</f>
        <v/>
      </c>
      <c r="F354" s="11">
        <f>IF(E354="","",MAX(0,F353-E354))</f>
        <v/>
      </c>
    </row>
    <row r="355">
      <c r="A355" s="19" t="n">
        <v>351</v>
      </c>
      <c r="B355" s="32">
        <f>IF(OR('Piano ammortamento'!$B$2="",A355&gt;'Piano ammortamento'!$H$2),"",'Piano ammortamento'!$M$2+ROUND(A355*30.4375,0))</f>
        <v/>
      </c>
      <c r="C355" s="6">
        <f>IF(OR('Piano ammortamento'!$B$2="",A355&gt;'Piano ammortamento'!$H$2,'Piano ammortamento'!$E$2="",'Piano ammortamento'!$H$2="",'Piano ammortamento'!$K$2=""),"",IFERROR(-PMT('Piano ammortamento'!$K$2/12,'Piano ammortamento'!$H$2*12,'Piano ammortamento'!$E$2),0))</f>
        <v/>
      </c>
      <c r="D355" s="6">
        <f>IF(C355="","",IFERROR(F354*'Piano ammortamento'!$K$2/12,0))</f>
        <v/>
      </c>
      <c r="E355" s="6">
        <f>IF(C355="","",IFERROR(C355-D355,0))</f>
        <v/>
      </c>
      <c r="F355" s="6">
        <f>IF(E355="","",MAX(0,F354-E355))</f>
        <v/>
      </c>
    </row>
    <row r="356">
      <c r="A356" s="20" t="n">
        <v>352</v>
      </c>
      <c r="B356" s="33">
        <f>IF(OR('Piano ammortamento'!$B$2="",A356&gt;'Piano ammortamento'!$H$2),"",'Piano ammortamento'!$M$2+ROUND(A356*30.4375,0))</f>
        <v/>
      </c>
      <c r="C356" s="11">
        <f>IF(OR('Piano ammortamento'!$B$2="",A356&gt;'Piano ammortamento'!$H$2,'Piano ammortamento'!$E$2="",'Piano ammortamento'!$H$2="",'Piano ammortamento'!$K$2=""),"",IFERROR(-PMT('Piano ammortamento'!$K$2/12,'Piano ammortamento'!$H$2*12,'Piano ammortamento'!$E$2),0))</f>
        <v/>
      </c>
      <c r="D356" s="11">
        <f>IF(C356="","",IFERROR(F355*'Piano ammortamento'!$K$2/12,0))</f>
        <v/>
      </c>
      <c r="E356" s="11">
        <f>IF(C356="","",IFERROR(C356-D356,0))</f>
        <v/>
      </c>
      <c r="F356" s="11">
        <f>IF(E356="","",MAX(0,F355-E356))</f>
        <v/>
      </c>
    </row>
    <row r="357">
      <c r="A357" s="19" t="n">
        <v>353</v>
      </c>
      <c r="B357" s="32">
        <f>IF(OR('Piano ammortamento'!$B$2="",A357&gt;'Piano ammortamento'!$H$2),"",'Piano ammortamento'!$M$2+ROUND(A357*30.4375,0))</f>
        <v/>
      </c>
      <c r="C357" s="6">
        <f>IF(OR('Piano ammortamento'!$B$2="",A357&gt;'Piano ammortamento'!$H$2,'Piano ammortamento'!$E$2="",'Piano ammortamento'!$H$2="",'Piano ammortamento'!$K$2=""),"",IFERROR(-PMT('Piano ammortamento'!$K$2/12,'Piano ammortamento'!$H$2*12,'Piano ammortamento'!$E$2),0))</f>
        <v/>
      </c>
      <c r="D357" s="6">
        <f>IF(C357="","",IFERROR(F356*'Piano ammortamento'!$K$2/12,0))</f>
        <v/>
      </c>
      <c r="E357" s="6">
        <f>IF(C357="","",IFERROR(C357-D357,0))</f>
        <v/>
      </c>
      <c r="F357" s="6">
        <f>IF(E357="","",MAX(0,F356-E357))</f>
        <v/>
      </c>
    </row>
    <row r="358">
      <c r="A358" s="20" t="n">
        <v>354</v>
      </c>
      <c r="B358" s="33">
        <f>IF(OR('Piano ammortamento'!$B$2="",A358&gt;'Piano ammortamento'!$H$2),"",'Piano ammortamento'!$M$2+ROUND(A358*30.4375,0))</f>
        <v/>
      </c>
      <c r="C358" s="11">
        <f>IF(OR('Piano ammortamento'!$B$2="",A358&gt;'Piano ammortamento'!$H$2,'Piano ammortamento'!$E$2="",'Piano ammortamento'!$H$2="",'Piano ammortamento'!$K$2=""),"",IFERROR(-PMT('Piano ammortamento'!$K$2/12,'Piano ammortamento'!$H$2*12,'Piano ammortamento'!$E$2),0))</f>
        <v/>
      </c>
      <c r="D358" s="11">
        <f>IF(C358="","",IFERROR(F357*'Piano ammortamento'!$K$2/12,0))</f>
        <v/>
      </c>
      <c r="E358" s="11">
        <f>IF(C358="","",IFERROR(C358-D358,0))</f>
        <v/>
      </c>
      <c r="F358" s="11">
        <f>IF(E358="","",MAX(0,F357-E358))</f>
        <v/>
      </c>
    </row>
    <row r="359">
      <c r="A359" s="19" t="n">
        <v>355</v>
      </c>
      <c r="B359" s="32">
        <f>IF(OR('Piano ammortamento'!$B$2="",A359&gt;'Piano ammortamento'!$H$2),"",'Piano ammortamento'!$M$2+ROUND(A359*30.4375,0))</f>
        <v/>
      </c>
      <c r="C359" s="6">
        <f>IF(OR('Piano ammortamento'!$B$2="",A359&gt;'Piano ammortamento'!$H$2,'Piano ammortamento'!$E$2="",'Piano ammortamento'!$H$2="",'Piano ammortamento'!$K$2=""),"",IFERROR(-PMT('Piano ammortamento'!$K$2/12,'Piano ammortamento'!$H$2*12,'Piano ammortamento'!$E$2),0))</f>
        <v/>
      </c>
      <c r="D359" s="6">
        <f>IF(C359="","",IFERROR(F358*'Piano ammortamento'!$K$2/12,0))</f>
        <v/>
      </c>
      <c r="E359" s="6">
        <f>IF(C359="","",IFERROR(C359-D359,0))</f>
        <v/>
      </c>
      <c r="F359" s="6">
        <f>IF(E359="","",MAX(0,F358-E359))</f>
        <v/>
      </c>
    </row>
    <row r="360">
      <c r="A360" s="20" t="n">
        <v>356</v>
      </c>
      <c r="B360" s="33">
        <f>IF(OR('Piano ammortamento'!$B$2="",A360&gt;'Piano ammortamento'!$H$2),"",'Piano ammortamento'!$M$2+ROUND(A360*30.4375,0))</f>
        <v/>
      </c>
      <c r="C360" s="11">
        <f>IF(OR('Piano ammortamento'!$B$2="",A360&gt;'Piano ammortamento'!$H$2,'Piano ammortamento'!$E$2="",'Piano ammortamento'!$H$2="",'Piano ammortamento'!$K$2=""),"",IFERROR(-PMT('Piano ammortamento'!$K$2/12,'Piano ammortamento'!$H$2*12,'Piano ammortamento'!$E$2),0))</f>
        <v/>
      </c>
      <c r="D360" s="11">
        <f>IF(C360="","",IFERROR(F359*'Piano ammortamento'!$K$2/12,0))</f>
        <v/>
      </c>
      <c r="E360" s="11">
        <f>IF(C360="","",IFERROR(C360-D360,0))</f>
        <v/>
      </c>
      <c r="F360" s="11">
        <f>IF(E360="","",MAX(0,F359-E360))</f>
        <v/>
      </c>
    </row>
    <row r="361">
      <c r="A361" s="19" t="n">
        <v>357</v>
      </c>
      <c r="B361" s="32">
        <f>IF(OR('Piano ammortamento'!$B$2="",A361&gt;'Piano ammortamento'!$H$2),"",'Piano ammortamento'!$M$2+ROUND(A361*30.4375,0))</f>
        <v/>
      </c>
      <c r="C361" s="6">
        <f>IF(OR('Piano ammortamento'!$B$2="",A361&gt;'Piano ammortamento'!$H$2,'Piano ammortamento'!$E$2="",'Piano ammortamento'!$H$2="",'Piano ammortamento'!$K$2=""),"",IFERROR(-PMT('Piano ammortamento'!$K$2/12,'Piano ammortamento'!$H$2*12,'Piano ammortamento'!$E$2),0))</f>
        <v/>
      </c>
      <c r="D361" s="6">
        <f>IF(C361="","",IFERROR(F360*'Piano ammortamento'!$K$2/12,0))</f>
        <v/>
      </c>
      <c r="E361" s="6">
        <f>IF(C361="","",IFERROR(C361-D361,0))</f>
        <v/>
      </c>
      <c r="F361" s="6">
        <f>IF(E361="","",MAX(0,F360-E361))</f>
        <v/>
      </c>
    </row>
    <row r="362">
      <c r="A362" s="20" t="n">
        <v>358</v>
      </c>
      <c r="B362" s="33">
        <f>IF(OR('Piano ammortamento'!$B$2="",A362&gt;'Piano ammortamento'!$H$2),"",'Piano ammortamento'!$M$2+ROUND(A362*30.4375,0))</f>
        <v/>
      </c>
      <c r="C362" s="11">
        <f>IF(OR('Piano ammortamento'!$B$2="",A362&gt;'Piano ammortamento'!$H$2,'Piano ammortamento'!$E$2="",'Piano ammortamento'!$H$2="",'Piano ammortamento'!$K$2=""),"",IFERROR(-PMT('Piano ammortamento'!$K$2/12,'Piano ammortamento'!$H$2*12,'Piano ammortamento'!$E$2),0))</f>
        <v/>
      </c>
      <c r="D362" s="11">
        <f>IF(C362="","",IFERROR(F361*'Piano ammortamento'!$K$2/12,0))</f>
        <v/>
      </c>
      <c r="E362" s="11">
        <f>IF(C362="","",IFERROR(C362-D362,0))</f>
        <v/>
      </c>
      <c r="F362" s="11">
        <f>IF(E362="","",MAX(0,F361-E362))</f>
        <v/>
      </c>
    </row>
    <row r="363">
      <c r="A363" s="19" t="n">
        <v>359</v>
      </c>
      <c r="B363" s="32">
        <f>IF(OR('Piano ammortamento'!$B$2="",A363&gt;'Piano ammortamento'!$H$2),"",'Piano ammortamento'!$M$2+ROUND(A363*30.4375,0))</f>
        <v/>
      </c>
      <c r="C363" s="6">
        <f>IF(OR('Piano ammortamento'!$B$2="",A363&gt;'Piano ammortamento'!$H$2,'Piano ammortamento'!$E$2="",'Piano ammortamento'!$H$2="",'Piano ammortamento'!$K$2=""),"",IFERROR(-PMT('Piano ammortamento'!$K$2/12,'Piano ammortamento'!$H$2*12,'Piano ammortamento'!$E$2),0))</f>
        <v/>
      </c>
      <c r="D363" s="6">
        <f>IF(C363="","",IFERROR(F362*'Piano ammortamento'!$K$2/12,0))</f>
        <v/>
      </c>
      <c r="E363" s="6">
        <f>IF(C363="","",IFERROR(C363-D363,0))</f>
        <v/>
      </c>
      <c r="F363" s="6">
        <f>IF(E363="","",MAX(0,F362-E363))</f>
        <v/>
      </c>
    </row>
    <row r="364">
      <c r="A364" s="20" t="n">
        <v>360</v>
      </c>
      <c r="B364" s="33">
        <f>IF(OR('Piano ammortamento'!$B$2="",A364&gt;'Piano ammortamento'!$H$2),"",'Piano ammortamento'!$M$2+ROUND(A364*30.4375,0))</f>
        <v/>
      </c>
      <c r="C364" s="11">
        <f>IF(OR('Piano ammortamento'!$B$2="",A364&gt;'Piano ammortamento'!$H$2,'Piano ammortamento'!$E$2="",'Piano ammortamento'!$H$2="",'Piano ammortamento'!$K$2=""),"",IFERROR(-PMT('Piano ammortamento'!$K$2/12,'Piano ammortamento'!$H$2*12,'Piano ammortamento'!$E$2),0))</f>
        <v/>
      </c>
      <c r="D364" s="11">
        <f>IF(C364="","",IFERROR(F363*'Piano ammortamento'!$K$2/12,0))</f>
        <v/>
      </c>
      <c r="E364" s="11">
        <f>IF(C364="","",IFERROR(C364-D364,0))</f>
        <v/>
      </c>
      <c r="F364" s="11">
        <f>IF(E364="","",MAX(0,F363-E364))</f>
        <v/>
      </c>
    </row>
  </sheetData>
  <autoFilter ref="A4:F364"/>
  <mergeCells count="1">
    <mergeCell ref="A1:M1"/>
  </mergeCell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3" customWidth="1" min="1" max="1"/>
    <col width="38" customWidth="1" min="2" max="2"/>
    <col width="56" customWidth="1" min="3" max="3"/>
    <col width="56" customWidth="1" min="4" max="4"/>
  </cols>
  <sheetData>
    <row r="1">
      <c r="A1" s="14" t="inlineStr">
        <is>
          <t>Istruzioni per la simulazione anticipo mutuo prima casa</t>
        </is>
      </c>
      <c r="B1" s="29" t="n"/>
      <c r="C1" s="29" t="n"/>
      <c r="D1" s="30" t="n"/>
    </row>
    <row r="2"/>
    <row r="3">
      <c r="A3" s="1" t="inlineStr">
        <is>
          <t>Foglio</t>
        </is>
      </c>
      <c r="B3" s="1" t="inlineStr">
        <is>
          <t>Utilizzo</t>
        </is>
      </c>
      <c r="C3" s="1" t="inlineStr">
        <is>
          <t>Indicazioni operative</t>
        </is>
      </c>
      <c r="D3" s="1" t="inlineStr">
        <is>
          <t>Colonne e dati principali</t>
        </is>
      </c>
    </row>
    <row r="4" ht="48" customHeight="1">
      <c r="A4" s="27" t="inlineStr">
        <is>
          <t>Scenari</t>
        </is>
      </c>
      <c r="B4" s="27" t="inlineStr">
        <is>
          <t>Inserire o modificare gli scenari di acquisto.</t>
        </is>
      </c>
      <c r="C4" s="27" t="inlineStr">
        <is>
          <t>Le celle gialle sono dati modificabili. Le colonne calcolate si aggiornano all'apertura del file.</t>
        </is>
      </c>
      <c r="D4" s="27" t="inlineStr">
        <is>
          <t>Prezzo, anticipo, spese, durata, TAN, reddito e note.</t>
        </is>
      </c>
    </row>
    <row r="5" ht="48" customHeight="1">
      <c r="A5" s="28" t="inlineStr">
        <is>
          <t>Dashboard</t>
        </is>
      </c>
      <c r="B5" s="28" t="inlineStr">
        <is>
          <t>Selezionare un ID scenario nella cella B3.</t>
        </is>
      </c>
      <c r="C5" s="28" t="inlineStr">
        <is>
          <t>Gli indicatori selezionati e i grafici confrontano tutti gli scenari preparati fino alla riga 101.</t>
        </is>
      </c>
      <c r="D5" s="28" t="inlineStr">
        <is>
          <t>Prezzo, anticipo, mutuo, liquidità, rata, rapporto rata/reddito, LTV ed esito.</t>
        </is>
      </c>
    </row>
    <row r="6" ht="48" customHeight="1">
      <c r="A6" s="27" t="inlineStr">
        <is>
          <t>Piano ammortamento</t>
        </is>
      </c>
      <c r="B6" s="27" t="inlineStr">
        <is>
          <t>Consultare il piano collegato allo scenario scelto nella Dashboard.</t>
        </is>
      </c>
      <c r="C6" s="27" t="inlineStr">
        <is>
          <t>La data base rata in M2 è modificabile. Le quote sono calcolate fino alla durata del mutuo selezionata.</t>
        </is>
      </c>
      <c r="D6" s="27" t="inlineStr">
        <is>
          <t>Numero rata, data rata, rata totale, interessi, capitale e debito residuo.</t>
        </is>
      </c>
    </row>
    <row r="7" ht="48" customHeight="1">
      <c r="A7" s="28" t="inlineStr">
        <is>
          <t>Criterio sostenibilità</t>
        </is>
      </c>
      <c r="B7" s="28" t="inlineStr">
        <is>
          <t>Verificare il rapporto rata/reddito prima di procedere.</t>
        </is>
      </c>
      <c r="C7" s="28" t="inlineStr">
        <is>
          <t>L'esito è sostenibile quando il rapporto rata/reddito è pari o inferiore al 35%.</t>
        </is>
      </c>
      <c r="D7" s="28" t="inlineStr">
        <is>
          <t>Il risultato è una simulazione finanziaria e non costituisce delibera bancaria.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2026-09-08T22:07:00Z</dcterms:created>
  <dcterms:modified xmlns:dcterms="http://purl.org/dc/terms/" xmlns:xsi="http://www.w3.org/2001/XMLSchema-instance" xsi:type="dcterms:W3CDTF">2026-09-08T22:07:00Z</dcterms:modified>
</cp:coreProperties>
</file>