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cevute" sheetId="1" state="visible" r:id="rId1"/>
    <sheet xmlns:r="http://schemas.openxmlformats.org/officeDocument/2006/relationships" name="Riepilogo" sheetId="2" state="visible" r:id="rId2"/>
    <sheet xmlns:r="http://schemas.openxmlformats.org/officeDocument/2006/relationships" name="Anagrafiche" sheetId="3" state="visible" r:id="rId3"/>
    <sheet xmlns:r="http://schemas.openxmlformats.org/officeDocument/2006/relationships" name="Istruzion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.##0,00\ &quot;€&quot;"/>
  </numFmts>
  <fonts count="8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  <sz val="11"/>
    </font>
    <font>
      <sz val="10"/>
    </font>
    <font>
      <b val="1"/>
      <color rgb="00FFFFFF"/>
      <sz val="10"/>
    </font>
    <font>
      <b val="1"/>
      <sz val="10"/>
    </font>
    <font>
      <b val="1"/>
      <color rgb="000F766E"/>
      <sz val="11"/>
    </font>
    <font>
      <b val="1"/>
      <color rgb="000F766E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C8102E"/>
      </patternFill>
    </fill>
    <fill>
      <patternFill patternType="solid">
        <fgColor rgb="00F0FDFA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164" fontId="3" fillId="4" borderId="1" applyAlignment="1" pivotButton="0" quotePrefix="0" xfId="0">
      <alignment horizontal="center" vertical="center" wrapText="1"/>
    </xf>
    <xf numFmtId="49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left" vertical="center" wrapText="1"/>
    </xf>
    <xf numFmtId="10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49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165" fontId="3" fillId="6" borderId="1" applyAlignment="1" pivotButton="0" quotePrefix="0" xfId="0">
      <alignment horizontal="left" vertical="center" wrapText="1"/>
    </xf>
    <xf numFmtId="10" fontId="3" fillId="6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center" vertical="center" wrapText="1"/>
    </xf>
    <xf numFmtId="165" fontId="4" fillId="3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5" fillId="8" borderId="1" applyAlignment="1" pivotButton="0" quotePrefix="0" xfId="0">
      <alignment horizontal="left" vertical="center" wrapText="1"/>
    </xf>
    <xf numFmtId="165" fontId="6" fillId="5" borderId="1" applyAlignment="1" pivotButton="0" quotePrefix="0" xfId="0">
      <alignment horizontal="right" vertical="center"/>
    </xf>
    <xf numFmtId="0" fontId="0" fillId="0" borderId="1" pivotButton="0" quotePrefix="0" xfId="0"/>
    <xf numFmtId="10" fontId="6" fillId="5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right" vertical="center"/>
    </xf>
    <xf numFmtId="165" fontId="3" fillId="6" borderId="1" applyAlignment="1" pivotButton="0" quotePrefix="0" xfId="0">
      <alignment horizontal="center" vertical="center" wrapText="1"/>
    </xf>
    <xf numFmtId="10" fontId="3" fillId="6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center" vertical="center" wrapText="1"/>
    </xf>
    <xf numFmtId="10" fontId="3" fillId="4" borderId="1" applyAlignment="1" pivotButton="0" quotePrefix="0" xfId="0">
      <alignment horizontal="right" vertical="center"/>
    </xf>
    <xf numFmtId="0" fontId="5" fillId="8" borderId="1" pivotButton="0" quotePrefix="0" xfId="0"/>
    <xf numFmtId="0" fontId="7" fillId="5" borderId="1" pivotButton="0" quotePrefix="0" xfId="0"/>
    <xf numFmtId="0" fontId="4" fillId="7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left" vertical="center" wrapText="1"/>
    </xf>
    <xf numFmtId="165" fontId="3" fillId="4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right" vertical="center"/>
    </xf>
    <xf numFmtId="164" fontId="3" fillId="5" borderId="1" applyAlignment="1" pivotButton="0" quotePrefix="0" xfId="0">
      <alignment horizontal="center" vertical="center" wrapText="1"/>
    </xf>
    <xf numFmtId="164" fontId="3" fillId="6" borderId="1" applyAlignment="1" pivotButton="0" quotePrefix="0" xfId="0">
      <alignment horizontal="center" vertical="center" wrapText="1"/>
    </xf>
    <xf numFmtId="165" fontId="3" fillId="6" borderId="1" applyAlignment="1" pivotButton="0" quotePrefix="0" xfId="0">
      <alignment horizontal="left" vertical="center" wrapText="1"/>
    </xf>
    <xf numFmtId="165" fontId="3" fillId="6" borderId="1" applyAlignment="1" pivotButton="0" quotePrefix="0" xfId="0">
      <alignment horizontal="right" vertical="center"/>
    </xf>
    <xf numFmtId="165" fontId="4" fillId="3" borderId="1" applyAlignment="1" pivotButton="0" quotePrefix="0" xfId="0">
      <alignment horizontal="center" vertical="center" wrapText="1"/>
    </xf>
    <xf numFmtId="165" fontId="6" fillId="5" borderId="1" applyAlignment="1" pivotButton="0" quotePrefix="0" xfId="0">
      <alignment horizontal="right" vertical="center"/>
    </xf>
    <xf numFmtId="165" fontId="3" fillId="6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Incassi Mensili 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'Riepilogo'!B17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'Riepilogo'!$A$18:$A$23</f>
            </numRef>
          </cat>
          <val>
            <numRef>
              <f>'Riepilogo'!$B$18:$B$23</f>
            </numRef>
          </val>
        </ser>
        <ser>
          <idx val="1"/>
          <order val="1"/>
          <tx>
            <strRef>
              <f>'Riepilogo'!C17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'Riepilogo'!$A$18:$A$23</f>
            </numRef>
          </cat>
          <val>
            <numRef>
              <f>'Riepilogo'!$C$18:$C$23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Stati Pagamento</a:t>
            </a:r>
          </a:p>
        </rich>
      </tx>
    </title>
    <plotArea>
      <pieChart>
        <varyColors val="1"/>
        <ser>
          <idx val="0"/>
          <order val="0"/>
          <tx>
            <v>Stati</v>
          </tx>
          <spPr>
            <a:ln xmlns:a="http://schemas.openxmlformats.org/drawingml/2006/main">
              <a:prstDash val="solid"/>
            </a:ln>
          </spPr>
          <cat>
            <numRef>
              <f>'Riepilogo'!$D$18:$D$20</f>
            </numRef>
          </cat>
          <val>
            <numRef>
              <f>'Riepilogo'!$E$18:$E$20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Andamento Canoni Incassati</a:t>
            </a:r>
          </a:p>
        </rich>
      </tx>
    </title>
    <plotArea>
      <lineChart>
        <grouping val="standard"/>
        <ser>
          <idx val="0"/>
          <order val="0"/>
          <tx>
            <strRef>
              <f>'Riepilogo'!C17</f>
            </strRef>
          </tx>
          <spPr>
            <a:ln xmlns:a="http://schemas.openxmlformats.org/drawingml/2006/main" w="25000">
              <a:solidFill>
                <a:srgbClr val="C8102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'Riepilogo'!$A$18:$A$23</f>
            </numRef>
          </cat>
          <val>
            <numRef>
              <f>'Riepilogo'!$C$18:$C$23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Mese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Euro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25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42</row>
      <rowOff>0</rowOff>
    </from>
    <ext cx="6480000" cy="432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selection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24" customWidth="1" min="4" max="4"/>
    <col width="22" customWidth="1" min="5" max="5"/>
    <col width="26" customWidth="1" min="6" max="6"/>
    <col width="14" customWidth="1" min="7" max="7"/>
    <col width="18" customWidth="1" min="8" max="8"/>
    <col width="18" customWidth="1" min="9" max="9"/>
    <col width="18" customWidth="1" min="10" max="10"/>
    <col width="14" customWidth="1" min="11" max="11"/>
    <col width="14" customWidth="1" min="12" max="12"/>
    <col width="14" customWidth="1" min="13" max="13"/>
    <col width="14" customWidth="1" min="14" max="14"/>
    <col width="12" customWidth="1" min="15" max="15"/>
    <col width="16" customWidth="1" min="16" max="16"/>
    <col width="18" customWidth="1" min="17" max="17"/>
    <col width="22" customWidth="1" min="18" max="18"/>
  </cols>
  <sheetData>
    <row r="1" ht="32" customHeight="1">
      <c r="A1" s="1" t="inlineStr">
        <is>
          <t>REGISTRO RICEVUTE AFFITTO MENSILE — 2026</t>
        </is>
      </c>
      <c r="B1" s="34" t="n"/>
      <c r="C1" s="34" t="n"/>
      <c r="D1" s="34" t="n"/>
      <c r="E1" s="34" t="n"/>
      <c r="F1" s="34" t="n"/>
      <c r="G1" s="34" t="n"/>
      <c r="H1" s="34" t="n"/>
      <c r="I1" s="34" t="n"/>
      <c r="J1" s="34" t="n"/>
      <c r="K1" s="34" t="n"/>
      <c r="L1" s="34" t="n"/>
      <c r="M1" s="34" t="n"/>
      <c r="N1" s="34" t="n"/>
      <c r="O1" s="34" t="n"/>
      <c r="P1" s="34" t="n"/>
      <c r="Q1" s="34" t="n"/>
      <c r="R1" s="35" t="n"/>
    </row>
    <row r="2" ht="28" customHeight="1">
      <c r="A2" s="2" t="inlineStr">
        <is>
          <t>ID Ricevuta</t>
        </is>
      </c>
      <c r="B2" s="2" t="inlineStr">
        <is>
          <t>Data Ricevuta</t>
        </is>
      </c>
      <c r="C2" s="2" t="inlineStr">
        <is>
          <t>Mese Competenza</t>
        </is>
      </c>
      <c r="D2" s="2" t="inlineStr">
        <is>
          <t>Locatore / Società</t>
        </is>
      </c>
      <c r="E2" s="2" t="inlineStr">
        <is>
          <t>Inquilino</t>
        </is>
      </c>
      <c r="F2" s="2" t="inlineStr">
        <is>
          <t>Indirizzo Immobile</t>
        </is>
      </c>
      <c r="G2" s="2" t="inlineStr">
        <is>
          <t>Comune</t>
        </is>
      </c>
      <c r="H2" s="2" t="inlineStr">
        <is>
          <t>Tipologia Contratto</t>
        </is>
      </c>
      <c r="I2" s="2" t="inlineStr">
        <is>
          <t>Canone Mensile Lordo</t>
        </is>
      </c>
      <c r="J2" s="2" t="inlineStr">
        <is>
          <t>Spese Condominiali</t>
        </is>
      </c>
      <c r="K2" s="2" t="inlineStr">
        <is>
          <t>Cedolare Secca %</t>
        </is>
      </c>
      <c r="L2" s="2" t="inlineStr">
        <is>
          <t>Totale Dovuto</t>
        </is>
      </c>
      <c r="M2" s="2" t="inlineStr">
        <is>
          <t>Importo Pagato</t>
        </is>
      </c>
      <c r="N2" s="2" t="inlineStr">
        <is>
          <t>Data Pagamento</t>
        </is>
      </c>
      <c r="O2" s="2" t="inlineStr">
        <is>
          <t>Saldo</t>
        </is>
      </c>
      <c r="P2" s="2" t="inlineStr">
        <is>
          <t>Stato Pagamento</t>
        </is>
      </c>
      <c r="Q2" s="2" t="inlineStr">
        <is>
          <t>Modalità Pagamento</t>
        </is>
      </c>
      <c r="R2" s="2" t="inlineStr">
        <is>
          <t>Note</t>
        </is>
      </c>
    </row>
    <row r="3" ht="20" customHeight="1">
      <c r="A3" s="3" t="inlineStr">
        <is>
          <t>RIC-001</t>
        </is>
      </c>
      <c r="B3" s="36" t="n">
        <v>46027</v>
      </c>
      <c r="C3" s="5" t="inlineStr">
        <is>
          <t>Gennaio 2026</t>
        </is>
      </c>
      <c r="D3" s="6" t="inlineStr">
        <is>
          <t>Marco Rossi</t>
        </is>
      </c>
      <c r="E3" s="6" t="inlineStr">
        <is>
          <t>Giulia Bianchi</t>
        </is>
      </c>
      <c r="F3" s="6" t="inlineStr">
        <is>
          <t>Via Roma 12</t>
        </is>
      </c>
      <c r="G3" s="3" t="inlineStr">
        <is>
          <t>Milano</t>
        </is>
      </c>
      <c r="H3" s="3" t="inlineStr">
        <is>
          <t>4+4</t>
        </is>
      </c>
      <c r="I3" s="37" t="n">
        <v>1200</v>
      </c>
      <c r="J3" s="37" t="n">
        <v>80</v>
      </c>
      <c r="K3" s="8" t="n">
        <v>0.21</v>
      </c>
      <c r="L3" s="38">
        <f>I3+J3</f>
        <v/>
      </c>
      <c r="M3" s="39" t="n">
        <v>1280</v>
      </c>
      <c r="N3" s="40" t="n">
        <v>46027</v>
      </c>
      <c r="O3" s="38">
        <f>L3-M3</f>
        <v/>
      </c>
      <c r="P3" s="3">
        <f>IF(O3=0,"Pagato",IF(O3&gt;0,"Parziale","Da verificare"))</f>
        <v/>
      </c>
      <c r="Q3" s="3" t="inlineStr">
        <is>
          <t>Bonifico</t>
        </is>
      </c>
      <c r="R3" s="6" t="inlineStr">
        <is>
          <t>Ricevuta emessa regolarmente</t>
        </is>
      </c>
    </row>
    <row r="4" ht="20" customHeight="1">
      <c r="A4" s="12" t="inlineStr">
        <is>
          <t>RIC-002</t>
        </is>
      </c>
      <c r="B4" s="41" t="n">
        <v>46029</v>
      </c>
      <c r="C4" s="14" t="inlineStr">
        <is>
          <t>Gennaio 2026</t>
        </is>
      </c>
      <c r="D4" s="15" t="inlineStr">
        <is>
          <t>Immobiliare Verdi SRL</t>
        </is>
      </c>
      <c r="E4" s="15" t="inlineStr">
        <is>
          <t>Luca Ferrari</t>
        </is>
      </c>
      <c r="F4" s="15" t="inlineStr">
        <is>
          <t>Via Garibaldi 8</t>
        </is>
      </c>
      <c r="G4" s="12" t="inlineStr">
        <is>
          <t>Torino</t>
        </is>
      </c>
      <c r="H4" s="12" t="inlineStr">
        <is>
          <t>3+2 canone concordato</t>
        </is>
      </c>
      <c r="I4" s="42" t="n">
        <v>850</v>
      </c>
      <c r="J4" s="42" t="n">
        <v>55</v>
      </c>
      <c r="K4" s="17" t="n">
        <v>0.1</v>
      </c>
      <c r="L4" s="43">
        <f>I4+J4</f>
        <v/>
      </c>
      <c r="M4" s="39" t="n">
        <v>905</v>
      </c>
      <c r="N4" s="40" t="n">
        <v>46028</v>
      </c>
      <c r="O4" s="43">
        <f>L4-M4</f>
        <v/>
      </c>
      <c r="P4" s="12">
        <f>IF(O4=0,"Pagato",IF(O4&gt;0,"Parziale","Da verificare"))</f>
        <v/>
      </c>
      <c r="Q4" s="12" t="inlineStr">
        <is>
          <t>Bonifico</t>
        </is>
      </c>
      <c r="R4" s="15" t="inlineStr">
        <is>
          <t>Canone concordato - aliquota 10%</t>
        </is>
      </c>
    </row>
    <row r="5" ht="20" customHeight="1">
      <c r="A5" s="3" t="inlineStr">
        <is>
          <t>RIC-003</t>
        </is>
      </c>
      <c r="B5" s="36" t="n">
        <v>46057</v>
      </c>
      <c r="C5" s="5" t="inlineStr">
        <is>
          <t>Febbraio 2026</t>
        </is>
      </c>
      <c r="D5" s="6" t="inlineStr">
        <is>
          <t>Marco Rossi</t>
        </is>
      </c>
      <c r="E5" s="6" t="inlineStr">
        <is>
          <t>Anna Esposito</t>
        </is>
      </c>
      <c r="F5" s="6" t="inlineStr">
        <is>
          <t>Viale Libertà 21</t>
        </is>
      </c>
      <c r="G5" s="3" t="inlineStr">
        <is>
          <t>Napoli</t>
        </is>
      </c>
      <c r="H5" s="3" t="inlineStr">
        <is>
          <t>Transitorio</t>
        </is>
      </c>
      <c r="I5" s="37" t="n">
        <v>650</v>
      </c>
      <c r="J5" s="37" t="n">
        <v>30</v>
      </c>
      <c r="K5" s="8" t="n">
        <v>0.21</v>
      </c>
      <c r="L5" s="38">
        <f>I5+J5</f>
        <v/>
      </c>
      <c r="M5" s="39" t="n">
        <v>650</v>
      </c>
      <c r="N5" s="40" t="n">
        <v>46057</v>
      </c>
      <c r="O5" s="38">
        <f>L5-M5</f>
        <v/>
      </c>
      <c r="P5" s="3">
        <f>IF(O5=0,"Pagato",IF(O5&gt;0,"Parziale","Da verificare"))</f>
        <v/>
      </c>
      <c r="Q5" s="3" t="inlineStr">
        <is>
          <t>Contanti</t>
        </is>
      </c>
      <c r="R5" s="6" t="inlineStr">
        <is>
          <t>Pagamento entro il 5 del mese</t>
        </is>
      </c>
    </row>
    <row r="6" ht="20" customHeight="1">
      <c r="A6" s="12" t="inlineStr">
        <is>
          <t>RIC-004</t>
        </is>
      </c>
      <c r="B6" s="41" t="n">
        <v>46059</v>
      </c>
      <c r="C6" s="14" t="inlineStr">
        <is>
          <t>Febbraio 2026</t>
        </is>
      </c>
      <c r="D6" s="15" t="inlineStr">
        <is>
          <t>Immobiliare Verdi SRL</t>
        </is>
      </c>
      <c r="E6" s="15" t="inlineStr">
        <is>
          <t>Francesca Romano</t>
        </is>
      </c>
      <c r="F6" s="15" t="inlineStr">
        <is>
          <t>Via Dante 33</t>
        </is>
      </c>
      <c r="G6" s="12" t="inlineStr">
        <is>
          <t>Bologna</t>
        </is>
      </c>
      <c r="H6" s="12" t="inlineStr">
        <is>
          <t>4+4</t>
        </is>
      </c>
      <c r="I6" s="42" t="n">
        <v>1100</v>
      </c>
      <c r="J6" s="42" t="n">
        <v>120</v>
      </c>
      <c r="K6" s="17" t="n">
        <v>0.21</v>
      </c>
      <c r="L6" s="43">
        <f>I6+J6</f>
        <v/>
      </c>
      <c r="M6" s="39" t="n">
        <v>1000</v>
      </c>
      <c r="N6" s="40" t="n">
        <v>46063</v>
      </c>
      <c r="O6" s="43">
        <f>L6-M6</f>
        <v/>
      </c>
      <c r="P6" s="12">
        <f>IF(O6=0,"Pagato",IF(O6&gt;0,"Parziale","Da verificare"))</f>
        <v/>
      </c>
      <c r="Q6" s="12" t="inlineStr">
        <is>
          <t>Bonifico</t>
        </is>
      </c>
      <c r="R6" s="15" t="inlineStr">
        <is>
          <t>Saldo residuo 220 €</t>
        </is>
      </c>
    </row>
    <row r="7" ht="20" customHeight="1">
      <c r="A7" s="3" t="inlineStr">
        <is>
          <t>RIC-005</t>
        </is>
      </c>
      <c r="B7" s="36" t="n">
        <v>46086</v>
      </c>
      <c r="C7" s="5" t="inlineStr">
        <is>
          <t>Marzo 2026</t>
        </is>
      </c>
      <c r="D7" s="6" t="inlineStr">
        <is>
          <t>Marco Rossi</t>
        </is>
      </c>
      <c r="E7" s="6" t="inlineStr">
        <is>
          <t>Giuseppe Conti</t>
        </is>
      </c>
      <c r="F7" s="6" t="inlineStr">
        <is>
          <t>Via Mazzini 10</t>
        </is>
      </c>
      <c r="G7" s="3" t="inlineStr">
        <is>
          <t>Firenze</t>
        </is>
      </c>
      <c r="H7" s="3" t="inlineStr">
        <is>
          <t>4+4</t>
        </is>
      </c>
      <c r="I7" s="37" t="n">
        <v>1350</v>
      </c>
      <c r="J7" s="37" t="n">
        <v>150</v>
      </c>
      <c r="K7" s="8" t="n">
        <v>0.21</v>
      </c>
      <c r="L7" s="38">
        <f>I7+J7</f>
        <v/>
      </c>
      <c r="M7" s="39" t="n">
        <v>1500</v>
      </c>
      <c r="N7" s="40" t="n">
        <v>46084</v>
      </c>
      <c r="O7" s="38">
        <f>L7-M7</f>
        <v/>
      </c>
      <c r="P7" s="3">
        <f>IF(O7=0,"Pagato",IF(O7&gt;0,"Parziale","Da verificare"))</f>
        <v/>
      </c>
      <c r="Q7" s="3" t="inlineStr">
        <is>
          <t>Bonifico</t>
        </is>
      </c>
      <c r="R7" s="6" t="inlineStr">
        <is>
          <t>Ricevuta emessa</t>
        </is>
      </c>
    </row>
    <row r="8" ht="20" customHeight="1">
      <c r="A8" s="12" t="inlineStr">
        <is>
          <t>RIC-006</t>
        </is>
      </c>
      <c r="B8" s="41" t="n">
        <v>46088</v>
      </c>
      <c r="C8" s="14" t="inlineStr">
        <is>
          <t>Marzo 2026</t>
        </is>
      </c>
      <c r="D8" s="15" t="inlineStr">
        <is>
          <t>Immobiliare Verdi SRL</t>
        </is>
      </c>
      <c r="E8" s="15" t="inlineStr">
        <is>
          <t>Giulia Bianchi</t>
        </is>
      </c>
      <c r="F8" s="15" t="inlineStr">
        <is>
          <t>Corso Italia 45</t>
        </is>
      </c>
      <c r="G8" s="12" t="inlineStr">
        <is>
          <t>Roma</t>
        </is>
      </c>
      <c r="H8" s="12" t="inlineStr">
        <is>
          <t>3+2 canone concordato</t>
        </is>
      </c>
      <c r="I8" s="42" t="n">
        <v>950</v>
      </c>
      <c r="J8" s="42" t="n">
        <v>65</v>
      </c>
      <c r="K8" s="17" t="n">
        <v>0.1</v>
      </c>
      <c r="L8" s="43">
        <f>I8+J8</f>
        <v/>
      </c>
      <c r="M8" s="39" t="n">
        <v>1015</v>
      </c>
      <c r="N8" s="40" t="n">
        <v>46088</v>
      </c>
      <c r="O8" s="43">
        <f>L8-M8</f>
        <v/>
      </c>
      <c r="P8" s="12">
        <f>IF(O8=0,"Pagato",IF(O8&gt;0,"Parziale","Da verificare"))</f>
        <v/>
      </c>
      <c r="Q8" s="12" t="inlineStr">
        <is>
          <t>RID</t>
        </is>
      </c>
      <c r="R8" s="15" t="inlineStr">
        <is>
          <t>Addebito automatico</t>
        </is>
      </c>
    </row>
    <row r="9" ht="20" customHeight="1">
      <c r="A9" s="3" t="inlineStr">
        <is>
          <t>RIC-007</t>
        </is>
      </c>
      <c r="B9" s="36" t="n">
        <v>46117</v>
      </c>
      <c r="C9" s="5" t="inlineStr">
        <is>
          <t>Aprile 2026</t>
        </is>
      </c>
      <c r="D9" s="6" t="inlineStr">
        <is>
          <t>Marco Rossi</t>
        </is>
      </c>
      <c r="E9" s="6" t="inlineStr">
        <is>
          <t>Luca Ferrari</t>
        </is>
      </c>
      <c r="F9" s="6" t="inlineStr">
        <is>
          <t>Via Garibaldi 8</t>
        </is>
      </c>
      <c r="G9" s="3" t="inlineStr">
        <is>
          <t>Torino</t>
        </is>
      </c>
      <c r="H9" s="3" t="inlineStr">
        <is>
          <t>Transitorio</t>
        </is>
      </c>
      <c r="I9" s="37" t="n">
        <v>750</v>
      </c>
      <c r="J9" s="37" t="n">
        <v>45</v>
      </c>
      <c r="K9" s="8" t="n">
        <v>0.21</v>
      </c>
      <c r="L9" s="38">
        <f>I9+J9</f>
        <v/>
      </c>
      <c r="M9" s="39" t="n">
        <v>795</v>
      </c>
      <c r="N9" s="40" t="n">
        <v>46116</v>
      </c>
      <c r="O9" s="38">
        <f>L9-M9</f>
        <v/>
      </c>
      <c r="P9" s="3">
        <f>IF(O9=0,"Pagato",IF(O9&gt;0,"Parziale","Da verificare"))</f>
        <v/>
      </c>
      <c r="Q9" s="3" t="inlineStr">
        <is>
          <t>Contanti</t>
        </is>
      </c>
      <c r="R9" s="6" t="inlineStr">
        <is>
          <t>Pagamento entro il 5 del mese</t>
        </is>
      </c>
    </row>
    <row r="10" ht="20" customHeight="1">
      <c r="A10" s="12" t="inlineStr">
        <is>
          <t>RIC-008</t>
        </is>
      </c>
      <c r="B10" s="41" t="n">
        <v>46120</v>
      </c>
      <c r="C10" s="14" t="inlineStr">
        <is>
          <t>Aprile 2026</t>
        </is>
      </c>
      <c r="D10" s="15" t="inlineStr">
        <is>
          <t>Immobiliare Verdi SRL</t>
        </is>
      </c>
      <c r="E10" s="15" t="inlineStr">
        <is>
          <t>Anna Esposito</t>
        </is>
      </c>
      <c r="F10" s="15" t="inlineStr">
        <is>
          <t>Viale Libertà 21</t>
        </is>
      </c>
      <c r="G10" s="12" t="inlineStr">
        <is>
          <t>Napoli</t>
        </is>
      </c>
      <c r="H10" s="12" t="inlineStr">
        <is>
          <t>4+4</t>
        </is>
      </c>
      <c r="I10" s="42" t="n">
        <v>900</v>
      </c>
      <c r="J10" s="42" t="n">
        <v>90</v>
      </c>
      <c r="K10" s="17" t="n">
        <v>0.21</v>
      </c>
      <c r="L10" s="43">
        <f>I10+J10</f>
        <v/>
      </c>
      <c r="M10" s="39" t="n">
        <v>0</v>
      </c>
      <c r="N10" s="40" t="n"/>
      <c r="O10" s="43">
        <f>L10-M10</f>
        <v/>
      </c>
      <c r="P10" s="12">
        <f>IF(O10=0,"Pagato",IF(O10&gt;0,"Parziale","Da verificare"))</f>
        <v/>
      </c>
      <c r="Q10" s="12" t="inlineStr">
        <is>
          <t>—</t>
        </is>
      </c>
      <c r="R10" s="15" t="inlineStr">
        <is>
          <t>INSOLUTO - sollecito inviato</t>
        </is>
      </c>
    </row>
    <row r="11" ht="20" customHeight="1">
      <c r="A11" s="3" t="inlineStr">
        <is>
          <t>RIC-009</t>
        </is>
      </c>
      <c r="B11" s="36" t="n">
        <v>46147</v>
      </c>
      <c r="C11" s="5" t="inlineStr">
        <is>
          <t>Maggio 2026</t>
        </is>
      </c>
      <c r="D11" s="6" t="inlineStr">
        <is>
          <t>Marco Rossi</t>
        </is>
      </c>
      <c r="E11" s="6" t="inlineStr">
        <is>
          <t>Francesca Romano</t>
        </is>
      </c>
      <c r="F11" s="6" t="inlineStr">
        <is>
          <t>Via Dante 33</t>
        </is>
      </c>
      <c r="G11" s="3" t="inlineStr">
        <is>
          <t>Bologna</t>
        </is>
      </c>
      <c r="H11" s="3" t="inlineStr">
        <is>
          <t>4+4</t>
        </is>
      </c>
      <c r="I11" s="37" t="n">
        <v>1100</v>
      </c>
      <c r="J11" s="37" t="n">
        <v>110</v>
      </c>
      <c r="K11" s="8" t="n">
        <v>0.21</v>
      </c>
      <c r="L11" s="38">
        <f>I11+J11</f>
        <v/>
      </c>
      <c r="M11" s="39" t="n">
        <v>1210</v>
      </c>
      <c r="N11" s="40" t="n">
        <v>46147</v>
      </c>
      <c r="O11" s="38">
        <f>L11-M11</f>
        <v/>
      </c>
      <c r="P11" s="3">
        <f>IF(O11=0,"Pagato",IF(O11&gt;0,"Parziale","Da verificare"))</f>
        <v/>
      </c>
      <c r="Q11" s="3" t="inlineStr">
        <is>
          <t>Bonifico</t>
        </is>
      </c>
      <c r="R11" s="6" t="inlineStr">
        <is>
          <t>Ricevuta emessa</t>
        </is>
      </c>
    </row>
    <row r="12" ht="20" customHeight="1">
      <c r="A12" s="12" t="inlineStr">
        <is>
          <t>RIC-010</t>
        </is>
      </c>
      <c r="B12" s="41" t="n">
        <v>46178</v>
      </c>
      <c r="C12" s="14" t="inlineStr">
        <is>
          <t>Giugno 2026</t>
        </is>
      </c>
      <c r="D12" s="15" t="inlineStr">
        <is>
          <t>Immobiliare Verdi SRL</t>
        </is>
      </c>
      <c r="E12" s="15" t="inlineStr">
        <is>
          <t>Giuseppe Conti</t>
        </is>
      </c>
      <c r="F12" s="15" t="inlineStr">
        <is>
          <t>Via Mazzini 10</t>
        </is>
      </c>
      <c r="G12" s="12" t="inlineStr">
        <is>
          <t>Firenze</t>
        </is>
      </c>
      <c r="H12" s="12" t="inlineStr">
        <is>
          <t>3+2 canone concordato</t>
        </is>
      </c>
      <c r="I12" s="42" t="n">
        <v>1050</v>
      </c>
      <c r="J12" s="42" t="n">
        <v>80</v>
      </c>
      <c r="K12" s="17" t="n">
        <v>0.1</v>
      </c>
      <c r="L12" s="43">
        <f>I12+J12</f>
        <v/>
      </c>
      <c r="M12" s="39" t="n">
        <v>800</v>
      </c>
      <c r="N12" s="40" t="n">
        <v>46177</v>
      </c>
      <c r="O12" s="43">
        <f>L12-M12</f>
        <v/>
      </c>
      <c r="P12" s="12">
        <f>IF(O12=0,"Pagato",IF(O12&gt;0,"Parziale","Da verificare"))</f>
        <v/>
      </c>
      <c r="Q12" s="12" t="inlineStr">
        <is>
          <t>Bonifico</t>
        </is>
      </c>
      <c r="R12" s="15" t="inlineStr">
        <is>
          <t>Pagamento parziale - saldo 330 €</t>
        </is>
      </c>
    </row>
    <row r="13" ht="22" customHeight="1">
      <c r="A13" s="19" t="inlineStr">
        <is>
          <t>TOTALI</t>
        </is>
      </c>
      <c r="B13" s="19" t="n"/>
      <c r="C13" s="19" t="n"/>
      <c r="D13" s="19" t="n"/>
      <c r="E13" s="19" t="n"/>
      <c r="F13" s="19" t="n"/>
      <c r="G13" s="19" t="n"/>
      <c r="H13" s="19" t="n"/>
      <c r="I13" s="44">
        <f>SUM(I3:I12)</f>
        <v/>
      </c>
      <c r="J13" s="44">
        <f>SUM(J3:J12)</f>
        <v/>
      </c>
      <c r="K13" s="19" t="n"/>
      <c r="L13" s="44">
        <f>SUM(L3:L12)</f>
        <v/>
      </c>
      <c r="M13" s="44">
        <f>SUM(M3:M12)</f>
        <v/>
      </c>
      <c r="N13" s="19" t="n"/>
      <c r="O13" s="44">
        <f>SUM(O3:O12)</f>
        <v/>
      </c>
      <c r="P13" s="19" t="n"/>
      <c r="Q13" s="19" t="n"/>
      <c r="R13" s="19" t="n"/>
    </row>
  </sheetData>
  <mergeCells count="1">
    <mergeCell ref="A1:R1"/>
  </mergeCells>
  <conditionalFormatting sqref="O3:O12">
    <cfRule type="expression" priority="1" dxfId="0" stopIfTrue="0">
      <formula>$O3&gt;0</formula>
    </cfRule>
    <cfRule type="expression" priority="2" dxfId="1" stopIfTrue="0">
      <formula>$O3=0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 ht="32" customHeight="1">
      <c r="A1" s="1" t="inlineStr">
        <is>
          <t>RIEPILOGO INCASSI — 2026</t>
        </is>
      </c>
      <c r="B1" s="34" t="n"/>
      <c r="C1" s="34" t="n"/>
      <c r="D1" s="34" t="n"/>
      <c r="E1" s="34" t="n"/>
      <c r="F1" s="35" t="n"/>
    </row>
    <row r="2" ht="24" customHeight="1">
      <c r="A2" s="21" t="inlineStr">
        <is>
          <t>KPI PRINCIPALI</t>
        </is>
      </c>
      <c r="B2" s="34" t="n"/>
      <c r="C2" s="34" t="n"/>
      <c r="D2" s="34" t="n"/>
      <c r="E2" s="34" t="n"/>
      <c r="F2" s="35" t="n"/>
    </row>
    <row r="3" ht="22" customHeight="1">
      <c r="A3" s="22" t="inlineStr">
        <is>
          <t>Totale Canoni Lordi (€)</t>
        </is>
      </c>
      <c r="B3" s="45">
        <f>SUM(Ricevute!I3:I12)</f>
        <v/>
      </c>
      <c r="C3" s="24" t="n"/>
      <c r="D3" s="24" t="n"/>
      <c r="E3" s="24" t="n"/>
      <c r="F3" s="24" t="n"/>
    </row>
    <row r="4" ht="22" customHeight="1">
      <c r="A4" s="22" t="inlineStr">
        <is>
          <t>Totale Spese Condominiali (€)</t>
        </is>
      </c>
      <c r="B4" s="45">
        <f>SUM(Ricevute!J3:J12)</f>
        <v/>
      </c>
      <c r="C4" s="24" t="n"/>
      <c r="D4" s="24" t="n"/>
      <c r="E4" s="24" t="n"/>
      <c r="F4" s="24" t="n"/>
    </row>
    <row r="5" ht="22" customHeight="1">
      <c r="A5" s="22" t="inlineStr">
        <is>
          <t>Totale Dovuto (€)</t>
        </is>
      </c>
      <c r="B5" s="45">
        <f>SUM(Ricevute!L3:L12)</f>
        <v/>
      </c>
      <c r="C5" s="24" t="n"/>
      <c r="D5" s="24" t="n"/>
      <c r="E5" s="24" t="n"/>
      <c r="F5" s="24" t="n"/>
    </row>
    <row r="6" ht="22" customHeight="1">
      <c r="A6" s="22" t="inlineStr">
        <is>
          <t>Totale Incassato (€)</t>
        </is>
      </c>
      <c r="B6" s="45">
        <f>SUM(Ricevute!M3:M12)</f>
        <v/>
      </c>
      <c r="C6" s="24" t="n"/>
      <c r="D6" s="24" t="n"/>
      <c r="E6" s="24" t="n"/>
      <c r="F6" s="24" t="n"/>
    </row>
    <row r="7" ht="22" customHeight="1">
      <c r="A7" s="22" t="inlineStr">
        <is>
          <t>Saldo Residuo (€)</t>
        </is>
      </c>
      <c r="B7" s="45">
        <f>SUM(Ricevute!O3:O12)</f>
        <v/>
      </c>
      <c r="C7" s="24" t="n"/>
      <c r="D7" s="24" t="n"/>
      <c r="E7" s="24" t="n"/>
      <c r="F7" s="24" t="n"/>
    </row>
    <row r="8" ht="22" customHeight="1">
      <c r="A8" s="22" t="inlineStr">
        <is>
          <t>Tasso Incasso (%)</t>
        </is>
      </c>
      <c r="B8" s="25">
        <f>IFERROR(SUM(Ricevute!M3:M12)/SUM(Ricevute!L3:L12),0)</f>
        <v/>
      </c>
      <c r="C8" s="24" t="n"/>
      <c r="D8" s="24" t="n"/>
      <c r="E8" s="24" t="n"/>
      <c r="F8" s="24" t="n"/>
    </row>
    <row r="9" ht="22" customHeight="1">
      <c r="A9" s="22" t="inlineStr">
        <is>
          <t>Canone Medio Mensile (€)</t>
        </is>
      </c>
      <c r="B9" s="45">
        <f>IFERROR(AVERAGE(Ricevute!I3:I12),0)</f>
        <v/>
      </c>
      <c r="C9" s="24" t="n"/>
      <c r="D9" s="24" t="n"/>
      <c r="E9" s="24" t="n"/>
      <c r="F9" s="24" t="n"/>
    </row>
    <row r="10" ht="22" customHeight="1">
      <c r="A10" s="22" t="inlineStr">
        <is>
          <t>N° Ricevute Pagate</t>
        </is>
      </c>
      <c r="B10" s="26">
        <f>COUNTIF(Ricevute!P3:P12,"Pagato")</f>
        <v/>
      </c>
      <c r="C10" s="24" t="n"/>
      <c r="D10" s="24" t="n"/>
      <c r="E10" s="24" t="n"/>
      <c r="F10" s="24" t="n"/>
    </row>
    <row r="11" ht="22" customHeight="1">
      <c r="A11" s="22" t="inlineStr">
        <is>
          <t>N° Ricevute Parziali</t>
        </is>
      </c>
      <c r="B11" s="26">
        <f>COUNTIF(Ricevute!P3:P12,"Parziale")</f>
        <v/>
      </c>
      <c r="C11" s="24" t="n"/>
      <c r="D11" s="24" t="n"/>
      <c r="E11" s="24" t="n"/>
      <c r="F11" s="24" t="n"/>
    </row>
    <row r="12" ht="22" customHeight="1">
      <c r="A12" s="22" t="inlineStr">
        <is>
          <t>N° Ricevute Insolute</t>
        </is>
      </c>
      <c r="B12" s="26">
        <f>COUNTIF(Ricevute!P3:P12,"Da verificare")</f>
        <v/>
      </c>
      <c r="C12" s="24" t="n"/>
      <c r="D12" s="24" t="n"/>
      <c r="E12" s="24" t="n"/>
      <c r="F12" s="24" t="n"/>
    </row>
    <row r="13" ht="22" customHeight="1">
      <c r="A13" s="22" t="inlineStr">
        <is>
          <t>Totale Ricevute</t>
        </is>
      </c>
      <c r="B13" s="26">
        <f>COUNTA(Ricevute!A3:A12)</f>
        <v/>
      </c>
      <c r="C13" s="24" t="n"/>
      <c r="D13" s="24" t="n"/>
      <c r="E13" s="24" t="n"/>
      <c r="F13" s="24" t="n"/>
    </row>
    <row r="14" ht="22" customHeight="1">
      <c r="A14" s="22" t="inlineStr">
        <is>
          <t>Stato Globale</t>
        </is>
      </c>
      <c r="B14" s="26">
        <f>IF(SUM(Ricevute!O3:O12)=0,"Tutti pagati",IF(COUNTIF(Ricevute!P3:P12,"Da verificare")&gt;0,"Attenzione: insoluti presenti","Pagamenti parziali"))</f>
        <v/>
      </c>
      <c r="C14" s="24" t="n"/>
      <c r="D14" s="24" t="n"/>
      <c r="E14" s="24" t="n"/>
      <c r="F14" s="24" t="n"/>
    </row>
    <row r="15"/>
    <row r="16" ht="26" customHeight="1">
      <c r="A16" s="21" t="inlineStr">
        <is>
          <t>DETTAGLIO MENSILE INCASSI</t>
        </is>
      </c>
      <c r="B16" s="34" t="n"/>
      <c r="C16" s="34" t="n"/>
      <c r="D16" s="34" t="n"/>
      <c r="E16" s="34" t="n"/>
      <c r="F16" s="35" t="n"/>
    </row>
    <row r="17">
      <c r="A17" s="2" t="inlineStr">
        <is>
          <t>Mese</t>
        </is>
      </c>
      <c r="B17" s="2" t="inlineStr">
        <is>
          <t>Totale Dovuto (€)</t>
        </is>
      </c>
      <c r="C17" s="2" t="inlineStr">
        <is>
          <t>Totale Incassato (€)</t>
        </is>
      </c>
      <c r="D17" s="2" t="inlineStr">
        <is>
          <t>Saldo (€)</t>
        </is>
      </c>
      <c r="E17" s="2" t="inlineStr">
        <is>
          <t>N° Ricevute</t>
        </is>
      </c>
      <c r="F17" s="2" t="inlineStr">
        <is>
          <t>Tasso %</t>
        </is>
      </c>
    </row>
    <row r="18" ht="20" customHeight="1">
      <c r="A18" s="12" t="inlineStr">
        <is>
          <t>Gennaio 2026</t>
        </is>
      </c>
      <c r="B18" s="43">
        <f>SUMIF(Ricevute!C3:C12,A18,Ricevute!L3:L12)</f>
        <v/>
      </c>
      <c r="C18" s="43">
        <f>SUMIF(Ricevute!C3:C12,A18,Ricevute!M3:M12)</f>
        <v/>
      </c>
      <c r="D18" s="46" t="inlineStr">
        <is>
          <t>Pagato</t>
        </is>
      </c>
      <c r="E18" s="12">
        <f>COUNTIF(Ricevute!P3:P12,"Pagato")</f>
        <v/>
      </c>
      <c r="F18" s="28">
        <f>IFERROR(C18/B18,0)</f>
        <v/>
      </c>
    </row>
    <row r="19" ht="20" customHeight="1">
      <c r="A19" s="3" t="inlineStr">
        <is>
          <t>Febbraio 2026</t>
        </is>
      </c>
      <c r="B19" s="38">
        <f>SUMIF(Ricevute!C3:C12,A19,Ricevute!L3:L12)</f>
        <v/>
      </c>
      <c r="C19" s="38">
        <f>SUMIF(Ricevute!C3:C12,A19,Ricevute!M3:M12)</f>
        <v/>
      </c>
      <c r="D19" s="47" t="inlineStr">
        <is>
          <t>Parziale</t>
        </is>
      </c>
      <c r="E19" s="3">
        <f>COUNTIF(Ricevute!P3:P12,"Parziale")</f>
        <v/>
      </c>
      <c r="F19" s="30">
        <f>IFERROR(C19/B19,0)</f>
        <v/>
      </c>
    </row>
    <row r="20" ht="20" customHeight="1">
      <c r="A20" s="12" t="inlineStr">
        <is>
          <t>Marzo 2026</t>
        </is>
      </c>
      <c r="B20" s="43">
        <f>SUMIF(Ricevute!C3:C12,A20,Ricevute!L3:L12)</f>
        <v/>
      </c>
      <c r="C20" s="43">
        <f>SUMIF(Ricevute!C3:C12,A20,Ricevute!M3:M12)</f>
        <v/>
      </c>
      <c r="D20" s="46" t="inlineStr">
        <is>
          <t>Insoluto</t>
        </is>
      </c>
      <c r="E20" s="12">
        <f>COUNTIF(Ricevute!P3:P12,"Da verificare")</f>
        <v/>
      </c>
      <c r="F20" s="28">
        <f>IFERROR(C20/B20,0)</f>
        <v/>
      </c>
    </row>
    <row r="21" ht="20" customHeight="1">
      <c r="A21" s="3" t="inlineStr">
        <is>
          <t>Aprile 2026</t>
        </is>
      </c>
      <c r="B21" s="38">
        <f>SUMIF(Ricevute!C3:C12,A21,Ricevute!L3:L12)</f>
        <v/>
      </c>
      <c r="C21" s="38">
        <f>SUMIF(Ricevute!C3:C12,A21,Ricevute!M3:M12)</f>
        <v/>
      </c>
      <c r="D21" s="38">
        <f>B21-C21</f>
        <v/>
      </c>
      <c r="E21" s="3">
        <f>COUNTIF(Ricevute!C3:C12,A21)</f>
        <v/>
      </c>
      <c r="F21" s="30">
        <f>IFERROR(C21/B21,0)</f>
        <v/>
      </c>
    </row>
    <row r="22" ht="20" customHeight="1">
      <c r="A22" s="12" t="inlineStr">
        <is>
          <t>Maggio 2026</t>
        </is>
      </c>
      <c r="B22" s="43">
        <f>SUMIF(Ricevute!C3:C12,A22,Ricevute!L3:L12)</f>
        <v/>
      </c>
      <c r="C22" s="43">
        <f>SUMIF(Ricevute!C3:C12,A22,Ricevute!M3:M12)</f>
        <v/>
      </c>
      <c r="D22" s="43">
        <f>B22-C22</f>
        <v/>
      </c>
      <c r="E22" s="12">
        <f>COUNTIF(Ricevute!C3:C12,A22)</f>
        <v/>
      </c>
      <c r="F22" s="28">
        <f>IFERROR(C22/B22,0)</f>
        <v/>
      </c>
    </row>
    <row r="23" ht="20" customHeight="1">
      <c r="A23" s="3" t="inlineStr">
        <is>
          <t>Giugno 2026</t>
        </is>
      </c>
      <c r="B23" s="38">
        <f>SUMIF(Ricevute!C3:C12,A23,Ricevute!L3:L12)</f>
        <v/>
      </c>
      <c r="C23" s="38">
        <f>SUMIF(Ricevute!C3:C12,A23,Ricevute!M3:M12)</f>
        <v/>
      </c>
      <c r="D23" s="38">
        <f>B23-C23</f>
        <v/>
      </c>
      <c r="E23" s="3">
        <f>COUNTIF(Ricevute!C3:C12,A23)</f>
        <v/>
      </c>
      <c r="F23" s="30">
        <f>IFERROR(C23/B23,0)</f>
        <v/>
      </c>
    </row>
  </sheetData>
  <mergeCells count="3">
    <mergeCell ref="A1:F1"/>
    <mergeCell ref="A2:F2"/>
    <mergeCell ref="A16:F16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12" customWidth="1" min="1" max="1"/>
    <col width="26" customWidth="1" min="2" max="2"/>
    <col width="22" customWidth="1" min="3" max="3"/>
    <col width="14" customWidth="1" min="4" max="4"/>
    <col width="26" customWidth="1" min="5" max="5"/>
    <col width="14" customWidth="1" min="6" max="6"/>
    <col width="8" customWidth="1" min="7" max="7"/>
    <col width="26" customWidth="1" min="8" max="8"/>
    <col width="16" customWidth="1" min="9" max="9"/>
    <col width="30" customWidth="1" min="10" max="10"/>
    <col width="24" customWidth="1" min="11" max="11"/>
  </cols>
  <sheetData>
    <row r="1" ht="32" customHeight="1">
      <c r="A1" s="1" t="inlineStr">
        <is>
          <t>ANAGRAFICA SOGGETTI E IMMOBILI</t>
        </is>
      </c>
      <c r="B1" s="34" t="n"/>
      <c r="C1" s="34" t="n"/>
      <c r="D1" s="34" t="n"/>
      <c r="E1" s="34" t="n"/>
      <c r="F1" s="34" t="n"/>
      <c r="G1" s="34" t="n"/>
      <c r="H1" s="34" t="n"/>
      <c r="I1" s="34" t="n"/>
      <c r="J1" s="34" t="n"/>
      <c r="K1" s="35" t="n"/>
    </row>
    <row r="2" ht="28" customHeight="1">
      <c r="A2" s="2" t="inlineStr">
        <is>
          <t>ID Soggetto</t>
        </is>
      </c>
      <c r="B2" s="2" t="inlineStr">
        <is>
          <t>Nome / Ragione Sociale</t>
        </is>
      </c>
      <c r="C2" s="2" t="inlineStr">
        <is>
          <t>Codice Fiscale / P.IVA</t>
        </is>
      </c>
      <c r="D2" s="2" t="inlineStr">
        <is>
          <t>Ruolo</t>
        </is>
      </c>
      <c r="E2" s="2" t="inlineStr">
        <is>
          <t>Indirizzo</t>
        </is>
      </c>
      <c r="F2" s="2" t="inlineStr">
        <is>
          <t>Comune</t>
        </is>
      </c>
      <c r="G2" s="2" t="inlineStr">
        <is>
          <t>CAP</t>
        </is>
      </c>
      <c r="H2" s="2" t="inlineStr">
        <is>
          <t>Email</t>
        </is>
      </c>
      <c r="I2" s="2" t="inlineStr">
        <is>
          <t>Telefono</t>
        </is>
      </c>
      <c r="J2" s="2" t="inlineStr">
        <is>
          <t>IBAN</t>
        </is>
      </c>
      <c r="K2" s="2" t="inlineStr">
        <is>
          <t>Note</t>
        </is>
      </c>
    </row>
    <row r="3" ht="20" customHeight="1">
      <c r="A3" s="3" t="inlineStr">
        <is>
          <t>SOG-001</t>
        </is>
      </c>
      <c r="B3" s="6" t="inlineStr">
        <is>
          <t>Marco Rossi</t>
        </is>
      </c>
      <c r="C3" s="6" t="inlineStr">
        <is>
          <t>RSSMRC75A01F205Z</t>
        </is>
      </c>
      <c r="D3" s="3" t="inlineStr">
        <is>
          <t>Locatore</t>
        </is>
      </c>
      <c r="E3" s="6" t="inlineStr">
        <is>
          <t>Via Roma 12</t>
        </is>
      </c>
      <c r="F3" s="3" t="inlineStr">
        <is>
          <t>Milano</t>
        </is>
      </c>
      <c r="G3" s="3" t="inlineStr">
        <is>
          <t>20121</t>
        </is>
      </c>
      <c r="H3" s="6" t="inlineStr">
        <is>
          <t>marco.rossi@email.it</t>
        </is>
      </c>
      <c r="I3" s="6" t="inlineStr">
        <is>
          <t>02 1234567</t>
        </is>
      </c>
      <c r="J3" s="6" t="inlineStr">
        <is>
          <t>IT60X0542811101000000123456</t>
        </is>
      </c>
      <c r="K3" s="6" t="inlineStr">
        <is>
          <t>Proprietario 3 unità</t>
        </is>
      </c>
    </row>
    <row r="4" ht="20" customHeight="1">
      <c r="A4" s="12" t="inlineStr">
        <is>
          <t>SOG-002</t>
        </is>
      </c>
      <c r="B4" s="15" t="inlineStr">
        <is>
          <t>Giulia Bianchi</t>
        </is>
      </c>
      <c r="C4" s="15" t="inlineStr">
        <is>
          <t>BNCGLI92B41H501K</t>
        </is>
      </c>
      <c r="D4" s="12" t="inlineStr">
        <is>
          <t>Inquilino</t>
        </is>
      </c>
      <c r="E4" s="15" t="inlineStr">
        <is>
          <t>Via Roma 12</t>
        </is>
      </c>
      <c r="F4" s="12" t="inlineStr">
        <is>
          <t>Milano</t>
        </is>
      </c>
      <c r="G4" s="12" t="inlineStr">
        <is>
          <t>20121</t>
        </is>
      </c>
      <c r="H4" s="15" t="inlineStr">
        <is>
          <t>giulia.bianchi@email.it</t>
        </is>
      </c>
      <c r="I4" s="15" t="inlineStr">
        <is>
          <t>02 9876543</t>
        </is>
      </c>
      <c r="J4" s="15" t="inlineStr">
        <is>
          <t>IT40W0200802487200100446663</t>
        </is>
      </c>
      <c r="K4" s="15" t="inlineStr">
        <is>
          <t>Contratto 4+4</t>
        </is>
      </c>
    </row>
    <row r="5" ht="20" customHeight="1">
      <c r="A5" s="3" t="inlineStr">
        <is>
          <t>SOG-003</t>
        </is>
      </c>
      <c r="B5" s="6" t="inlineStr">
        <is>
          <t>Immobiliare Verdi SRL</t>
        </is>
      </c>
      <c r="C5" s="6" t="inlineStr">
        <is>
          <t>P.IVA 01234567890</t>
        </is>
      </c>
      <c r="D5" s="3" t="inlineStr">
        <is>
          <t>Società</t>
        </is>
      </c>
      <c r="E5" s="6" t="inlineStr">
        <is>
          <t>Corso Vittorio 88</t>
        </is>
      </c>
      <c r="F5" s="3" t="inlineStr">
        <is>
          <t>Roma</t>
        </is>
      </c>
      <c r="G5" s="3" t="inlineStr">
        <is>
          <t>00186</t>
        </is>
      </c>
      <c r="H5" s="6" t="inlineStr">
        <is>
          <t>info@immobiliare-verdi.it</t>
        </is>
      </c>
      <c r="I5" s="6" t="inlineStr">
        <is>
          <t>06 5551234</t>
        </is>
      </c>
      <c r="J5" s="6" t="inlineStr">
        <is>
          <t>IT32H0300203280417200936034</t>
        </is>
      </c>
      <c r="K5" s="6" t="inlineStr">
        <is>
          <t>Gestione patrimonio</t>
        </is>
      </c>
    </row>
    <row r="6" ht="20" customHeight="1">
      <c r="A6" s="12" t="inlineStr">
        <is>
          <t>SOG-004</t>
        </is>
      </c>
      <c r="B6" s="15" t="inlineStr">
        <is>
          <t>Luca Ferrari</t>
        </is>
      </c>
      <c r="C6" s="15" t="inlineStr">
        <is>
          <t>FRRLCU88M10L219X</t>
        </is>
      </c>
      <c r="D6" s="12" t="inlineStr">
        <is>
          <t>Inquilino</t>
        </is>
      </c>
      <c r="E6" s="15" t="inlineStr">
        <is>
          <t>Via Garibaldi 8</t>
        </is>
      </c>
      <c r="F6" s="12" t="inlineStr">
        <is>
          <t>Torino</t>
        </is>
      </c>
      <c r="G6" s="12" t="inlineStr">
        <is>
          <t>10122</t>
        </is>
      </c>
      <c r="H6" s="15" t="inlineStr">
        <is>
          <t>luca.ferrari@email.it</t>
        </is>
      </c>
      <c r="I6" s="15" t="inlineStr">
        <is>
          <t>011 2345678</t>
        </is>
      </c>
      <c r="J6" s="15" t="inlineStr">
        <is>
          <t>IT76R0200811200000040018413</t>
        </is>
      </c>
      <c r="K6" s="15" t="inlineStr">
        <is>
          <t>Transitorio 18 mesi</t>
        </is>
      </c>
    </row>
    <row r="7" ht="20" customHeight="1">
      <c r="A7" s="3" t="inlineStr">
        <is>
          <t>SOG-005</t>
        </is>
      </c>
      <c r="B7" s="6" t="inlineStr">
        <is>
          <t>Anna Esposito</t>
        </is>
      </c>
      <c r="C7" s="6" t="inlineStr">
        <is>
          <t>SPSNNA90D44F839P</t>
        </is>
      </c>
      <c r="D7" s="3" t="inlineStr">
        <is>
          <t>Inquilino</t>
        </is>
      </c>
      <c r="E7" s="6" t="inlineStr">
        <is>
          <t>Viale Libertà 21</t>
        </is>
      </c>
      <c r="F7" s="3" t="inlineStr">
        <is>
          <t>Napoli</t>
        </is>
      </c>
      <c r="G7" s="3" t="inlineStr">
        <is>
          <t>80121</t>
        </is>
      </c>
      <c r="H7" s="6" t="inlineStr">
        <is>
          <t>anna.esposito@email.it</t>
        </is>
      </c>
      <c r="I7" s="6" t="inlineStr">
        <is>
          <t>081 3456789</t>
        </is>
      </c>
      <c r="J7" s="6" t="inlineStr">
        <is>
          <t>IT65Q0558401600000000340000</t>
        </is>
      </c>
      <c r="K7" s="6" t="inlineStr">
        <is>
          <t>4+4 in corso</t>
        </is>
      </c>
    </row>
    <row r="8" ht="20" customHeight="1">
      <c r="A8" s="12" t="inlineStr">
        <is>
          <t>SOG-006</t>
        </is>
      </c>
      <c r="B8" s="15" t="inlineStr">
        <is>
          <t>Francesca Romano</t>
        </is>
      </c>
      <c r="C8" s="15" t="inlineStr">
        <is>
          <t>RMNFNC85H58A662B</t>
        </is>
      </c>
      <c r="D8" s="12" t="inlineStr">
        <is>
          <t>Inquilino</t>
        </is>
      </c>
      <c r="E8" s="15" t="inlineStr">
        <is>
          <t>Via Dante 33</t>
        </is>
      </c>
      <c r="F8" s="12" t="inlineStr">
        <is>
          <t>Bologna</t>
        </is>
      </c>
      <c r="G8" s="12" t="inlineStr">
        <is>
          <t>40121</t>
        </is>
      </c>
      <c r="H8" s="15" t="inlineStr">
        <is>
          <t>f.romano@email.it</t>
        </is>
      </c>
      <c r="I8" s="15" t="inlineStr">
        <is>
          <t>051 4567890</t>
        </is>
      </c>
      <c r="J8" s="15" t="inlineStr">
        <is>
          <t>IT63Y0200802400000100890003</t>
        </is>
      </c>
      <c r="K8" s="15" t="inlineStr">
        <is>
          <t>Parziale febbraio</t>
        </is>
      </c>
    </row>
    <row r="9" ht="20" customHeight="1">
      <c r="A9" s="3" t="inlineStr">
        <is>
          <t>SOG-007</t>
        </is>
      </c>
      <c r="B9" s="6" t="inlineStr">
        <is>
          <t>Giuseppe Conti</t>
        </is>
      </c>
      <c r="C9" s="6" t="inlineStr">
        <is>
          <t>CNTGPP78E10D612W</t>
        </is>
      </c>
      <c r="D9" s="3" t="inlineStr">
        <is>
          <t>Inquilino</t>
        </is>
      </c>
      <c r="E9" s="6" t="inlineStr">
        <is>
          <t>Via Mazzini 10</t>
        </is>
      </c>
      <c r="F9" s="3" t="inlineStr">
        <is>
          <t>Firenze</t>
        </is>
      </c>
      <c r="G9" s="3" t="inlineStr">
        <is>
          <t>50121</t>
        </is>
      </c>
      <c r="H9" s="6" t="inlineStr">
        <is>
          <t>giuseppe.conti@email.it</t>
        </is>
      </c>
      <c r="I9" s="6" t="inlineStr">
        <is>
          <t>055 5678901</t>
        </is>
      </c>
      <c r="J9" s="6" t="inlineStr">
        <is>
          <t>IT94P0200802482200098762938</t>
        </is>
      </c>
      <c r="K9" s="6" t="inlineStr">
        <is>
          <t>4+4 regolare</t>
        </is>
      </c>
    </row>
    <row r="10" ht="20" customHeight="1">
      <c r="A10" s="12" t="inlineStr">
        <is>
          <t>SOG-008</t>
        </is>
      </c>
      <c r="B10" s="15" t="inlineStr">
        <is>
          <t>Studio Condominiale Alfa</t>
        </is>
      </c>
      <c r="C10" s="15" t="inlineStr">
        <is>
          <t>P.IVA 09876543210</t>
        </is>
      </c>
      <c r="D10" s="12" t="inlineStr">
        <is>
          <t>Società</t>
        </is>
      </c>
      <c r="E10" s="15" t="inlineStr">
        <is>
          <t>Via Torino 5</t>
        </is>
      </c>
      <c r="F10" s="12" t="inlineStr">
        <is>
          <t>Milano</t>
        </is>
      </c>
      <c r="G10" s="12" t="inlineStr">
        <is>
          <t>20123</t>
        </is>
      </c>
      <c r="H10" s="15" t="inlineStr">
        <is>
          <t>info@studioalfa.it</t>
        </is>
      </c>
      <c r="I10" s="15" t="inlineStr">
        <is>
          <t>02 6789012</t>
        </is>
      </c>
      <c r="J10" s="15" t="inlineStr">
        <is>
          <t>IT29N0200802479200034986578</t>
        </is>
      </c>
      <c r="K10" s="15" t="inlineStr">
        <is>
          <t>Amministratore cond.</t>
        </is>
      </c>
    </row>
    <row r="11" ht="20" customHeight="1">
      <c r="A11" s="3" t="inlineStr">
        <is>
          <t>SOG-009</t>
        </is>
      </c>
      <c r="B11" s="6" t="inlineStr">
        <is>
          <t>Sara Greco</t>
        </is>
      </c>
      <c r="C11" s="6" t="inlineStr">
        <is>
          <t>GRCSRA95P48G702L</t>
        </is>
      </c>
      <c r="D11" s="3" t="inlineStr">
        <is>
          <t>Inquilino</t>
        </is>
      </c>
      <c r="E11" s="6" t="inlineStr">
        <is>
          <t>Corso Italia 45</t>
        </is>
      </c>
      <c r="F11" s="3" t="inlineStr">
        <is>
          <t>Roma</t>
        </is>
      </c>
      <c r="G11" s="3" t="inlineStr">
        <is>
          <t>00182</t>
        </is>
      </c>
      <c r="H11" s="6" t="inlineStr">
        <is>
          <t>sara.greco@email.it</t>
        </is>
      </c>
      <c r="I11" s="6" t="inlineStr">
        <is>
          <t>06 7890123</t>
        </is>
      </c>
      <c r="J11" s="6" t="inlineStr">
        <is>
          <t>IT57K0300215800000078900134</t>
        </is>
      </c>
      <c r="K11" s="6" t="inlineStr">
        <is>
          <t>3+2 concordato</t>
        </is>
      </c>
    </row>
    <row r="12" ht="20" customHeight="1">
      <c r="A12" s="12" t="inlineStr">
        <is>
          <t>SOG-010</t>
        </is>
      </c>
      <c r="B12" s="15" t="inlineStr">
        <is>
          <t>Matteo Ricci</t>
        </is>
      </c>
      <c r="C12" s="15" t="inlineStr">
        <is>
          <t>RCCMTT82C12H501F</t>
        </is>
      </c>
      <c r="D12" s="12" t="inlineStr">
        <is>
          <t>Locatore</t>
        </is>
      </c>
      <c r="E12" s="15" t="inlineStr">
        <is>
          <t>Via del Corso 10</t>
        </is>
      </c>
      <c r="F12" s="12" t="inlineStr">
        <is>
          <t>Roma</t>
        </is>
      </c>
      <c r="G12" s="12" t="inlineStr">
        <is>
          <t>00186</t>
        </is>
      </c>
      <c r="H12" s="15" t="inlineStr">
        <is>
          <t>matteo.ricci@email.it</t>
        </is>
      </c>
      <c r="I12" s="15" t="inlineStr">
        <is>
          <t>06 8901234</t>
        </is>
      </c>
      <c r="J12" s="15" t="inlineStr">
        <is>
          <t>IT84G0200811600000000439002</t>
        </is>
      </c>
      <c r="K12" s="15" t="inlineStr">
        <is>
          <t>Locatore privato</t>
        </is>
      </c>
    </row>
    <row r="13" ht="10" customHeight="1"/>
    <row r="14">
      <c r="A14" s="31" t="inlineStr">
        <is>
          <t>Conteggio per ruolo:</t>
        </is>
      </c>
      <c r="B14" s="31" t="inlineStr">
        <is>
          <t xml:space="preserve">Locatori: </t>
        </is>
      </c>
      <c r="C14" s="31" t="inlineStr">
        <is>
          <t xml:space="preserve">Inquilini: </t>
        </is>
      </c>
      <c r="D14" s="31" t="inlineStr">
        <is>
          <t xml:space="preserve">Società: </t>
        </is>
      </c>
      <c r="E14" s="32">
        <f>COUNTIF(D3:D12,"Locatore")</f>
        <v/>
      </c>
      <c r="F14" s="32">
        <f>COUNTIF(D3:D12,"Inquilino")</f>
        <v/>
      </c>
      <c r="G14" s="32">
        <f>COUNTIF(D3:D12,"Società")</f>
        <v/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0"/>
  <sheetViews>
    <sheetView workbookViewId="0">
      <selection activeCell="A1" sqref="A1"/>
    </sheetView>
  </sheetViews>
  <sheetFormatPr baseColWidth="8" defaultRowHeight="15"/>
  <cols>
    <col width="28" customWidth="1" min="1" max="1"/>
    <col width="72" customWidth="1" min="2" max="2"/>
  </cols>
  <sheetData>
    <row r="1" ht="34" customHeight="1">
      <c r="A1" s="1" t="inlineStr">
        <is>
          <t>ISTRUZIONI PER L'UTILIZZO DEL REGISTRO RICEVUTE AFFITTO</t>
        </is>
      </c>
      <c r="B1" s="35" t="n"/>
    </row>
    <row r="2" ht="8" customHeight="1">
      <c r="A2" s="33" t="inlineStr">
        <is>
          <t>FOGLIO: RICEVUTE</t>
        </is>
      </c>
      <c r="B2" s="33" t="inlineStr"/>
    </row>
    <row r="3" ht="36" customHeight="1">
      <c r="A3" s="22" t="inlineStr">
        <is>
          <t>Celle gialle (input)</t>
        </is>
      </c>
      <c r="B3" s="6" t="inlineStr">
        <is>
          <t>Inserire i dati modificabili: Importo Pagato, Data Pagamento, Modalità, Note. Le altre celle sono calcolate automaticamente.</t>
        </is>
      </c>
    </row>
    <row r="4" ht="20" customHeight="1">
      <c r="A4" s="22" t="inlineStr">
        <is>
          <t>ID Ricevuta</t>
        </is>
      </c>
      <c r="B4" s="15" t="inlineStr">
        <is>
          <t>Codice univoco della ricevuta (es. RIC-001). Non modificare se già assegnato.</t>
        </is>
      </c>
    </row>
    <row r="5" ht="20" customHeight="1">
      <c r="A5" s="22" t="inlineStr">
        <is>
          <t>Data Ricevuta</t>
        </is>
      </c>
      <c r="B5" s="6" t="inlineStr">
        <is>
          <t>Data di emissione della ricevuta nel formato GG/MM/AAAA.</t>
        </is>
      </c>
    </row>
    <row r="6" ht="20" customHeight="1">
      <c r="A6" s="22" t="inlineStr">
        <is>
          <t>Mese Competenza</t>
        </is>
      </c>
      <c r="B6" s="15" t="inlineStr">
        <is>
          <t>Mese a cui si riferisce il canone (es. 'Gennaio 2026').</t>
        </is>
      </c>
    </row>
    <row r="7" ht="20" customHeight="1">
      <c r="A7" s="22" t="inlineStr">
        <is>
          <t>Locatore / Società</t>
        </is>
      </c>
      <c r="B7" s="6" t="inlineStr">
        <is>
          <t>Nome del proprietario o della società che emette la ricevuta.</t>
        </is>
      </c>
    </row>
    <row r="8" ht="20" customHeight="1">
      <c r="A8" s="22" t="inlineStr">
        <is>
          <t>Tipologia Contratto</t>
        </is>
      </c>
      <c r="B8" s="15" t="inlineStr">
        <is>
          <t>4+4 (uso abitativo ordinario), 3+2 canone concordato, Transitorio (max 18 mesi).</t>
        </is>
      </c>
    </row>
    <row r="9" ht="20" customHeight="1">
      <c r="A9" s="22" t="inlineStr">
        <is>
          <t>Canone Mensile Lordo</t>
        </is>
      </c>
      <c r="B9" s="6" t="inlineStr">
        <is>
          <t>Importo del canone pattuito nel contratto registrato.</t>
        </is>
      </c>
    </row>
    <row r="10" ht="20" customHeight="1">
      <c r="A10" s="22" t="inlineStr">
        <is>
          <t>Spese Condominiali</t>
        </is>
      </c>
      <c r="B10" s="15" t="inlineStr">
        <is>
          <t>Quota mensile a carico dell'inquilino per spese comuni.</t>
        </is>
      </c>
    </row>
    <row r="11" ht="20" customHeight="1">
      <c r="A11" s="22" t="inlineStr">
        <is>
          <t>Cedolare Secca %</t>
        </is>
      </c>
      <c r="B11" s="6" t="inlineStr">
        <is>
          <t>21% per contratti ordinari, 10% per canone concordato ex L. 431/98.</t>
        </is>
      </c>
    </row>
    <row r="12" ht="20" customHeight="1">
      <c r="A12" s="22" t="inlineStr">
        <is>
          <t>Totale Dovuto</t>
        </is>
      </c>
      <c r="B12" s="15" t="inlineStr">
        <is>
          <t>FORMULA automatica: Canone + Spese Condominiali.</t>
        </is>
      </c>
    </row>
    <row r="13" ht="20" customHeight="1">
      <c r="A13" s="22" t="inlineStr">
        <is>
          <t>Saldo</t>
        </is>
      </c>
      <c r="B13" s="6" t="inlineStr">
        <is>
          <t>FORMULA automatica: Totale Dovuto - Importo Pagato. Se &gt; 0 = debito residuo.</t>
        </is>
      </c>
    </row>
    <row r="14" ht="36" customHeight="1">
      <c r="A14" s="22" t="inlineStr">
        <is>
          <t>Stato Pagamento</t>
        </is>
      </c>
      <c r="B14" s="15" t="inlineStr">
        <is>
          <t>FORMULA automatica: 'Pagato' se saldo=0, 'Parziale' se saldo&gt;0, 'Da verificare' se negativo.</t>
        </is>
      </c>
    </row>
    <row r="15" ht="8" customHeight="1"/>
    <row r="16" ht="8" customHeight="1">
      <c r="A16" s="33" t="inlineStr">
        <is>
          <t>FOGLIO: RIEPILOGO</t>
        </is>
      </c>
      <c r="B16" s="33" t="inlineStr"/>
    </row>
    <row r="17" ht="36" customHeight="1">
      <c r="A17" s="22" t="inlineStr">
        <is>
          <t>KPI Principali</t>
        </is>
      </c>
      <c r="B17" s="6" t="inlineStr">
        <is>
          <t>Riepilogo automatico dei totali incassati, saldi, tasso incasso e numero ricevute per stato.</t>
        </is>
      </c>
    </row>
    <row r="18" ht="20" customHeight="1">
      <c r="A18" s="22" t="inlineStr">
        <is>
          <t>Tabella Mensile</t>
        </is>
      </c>
      <c r="B18" s="15" t="inlineStr">
        <is>
          <t>Dettaglio automatico mese per mese: dovuto, incassato, saldo e tasso %.</t>
        </is>
      </c>
    </row>
    <row r="19" ht="36" customHeight="1">
      <c r="A19" s="22" t="inlineStr">
        <is>
          <t>Grafici</t>
        </is>
      </c>
      <c r="B19" s="6" t="inlineStr">
        <is>
          <t>Grafico a colonne (incassi mensili), a torta (stati pagamento), a linea (andamento canoni).</t>
        </is>
      </c>
    </row>
    <row r="20" ht="8" customHeight="1"/>
    <row r="21" ht="8" customHeight="1">
      <c r="A21" s="33" t="inlineStr">
        <is>
          <t>FOGLIO: ANAGRAFICHE</t>
        </is>
      </c>
      <c r="B21" s="33" t="inlineStr"/>
    </row>
    <row r="22" ht="36" customHeight="1">
      <c r="A22" s="22" t="inlineStr">
        <is>
          <t>Soggetti</t>
        </is>
      </c>
      <c r="B22" s="15" t="inlineStr">
        <is>
          <t>Inserire tutti i soggetti coinvolti: locatori, inquilini, società. Usare ID univoci (SOG-001…).</t>
        </is>
      </c>
    </row>
    <row r="23" ht="36" customHeight="1">
      <c r="A23" s="22" t="inlineStr">
        <is>
          <t>IBAN</t>
        </is>
      </c>
      <c r="B23" s="6" t="inlineStr">
        <is>
          <t>Inserire l'IBAN del locatore per tracciabilità dei bonifici (obbligatorio per importi &gt; 1.000 €).</t>
        </is>
      </c>
    </row>
    <row r="24" ht="20" customHeight="1">
      <c r="A24" s="22" t="inlineStr">
        <is>
          <t>Codice Fiscale / P.IVA</t>
        </is>
      </c>
      <c r="B24" s="15" t="inlineStr">
        <is>
          <t>Obbligatorio per registrazione contratto presso Agenzia Entrate (modello RLI).</t>
        </is>
      </c>
    </row>
    <row r="25" ht="8" customHeight="1"/>
    <row r="26" ht="8" customHeight="1">
      <c r="A26" s="33" t="inlineStr">
        <is>
          <t>NOTE FISCALI E NORMATIVE</t>
        </is>
      </c>
      <c r="B26" s="33" t="inlineStr"/>
    </row>
    <row r="27" ht="36" customHeight="1">
      <c r="A27" s="22" t="inlineStr">
        <is>
          <t>Cedolare Secca</t>
        </is>
      </c>
      <c r="B27" s="6" t="inlineStr">
        <is>
          <t>Regime opzionale (D.Lgs. 23/2011). Sostituisce IRPEF, addizionali e imposta di registro. Aliquota: 21% ordinaria, 10% concordato. Rinuncia all'aggiornamento ISTAT.</t>
        </is>
      </c>
    </row>
    <row r="28" ht="36" customHeight="1">
      <c r="A28" s="22" t="inlineStr">
        <is>
          <t>Deposito Cauzionale</t>
        </is>
      </c>
      <c r="B28" s="15" t="inlineStr">
        <is>
          <t>Max 3 mensilità (art. 11 L. 392/78). Va restituito entro fine contratto salvo danni documentati.</t>
        </is>
      </c>
    </row>
    <row r="29" ht="36" customHeight="1">
      <c r="A29" s="22" t="inlineStr">
        <is>
          <t>Registrazione RLI</t>
        </is>
      </c>
      <c r="B29" s="6" t="inlineStr">
        <is>
          <t>Contratti &gt; 30 giorni devono essere registrati entro 30 giorni dalla stipula presso Agenzia Entrate o tramite software telematico RLI.</t>
        </is>
      </c>
    </row>
    <row r="30" ht="36" customHeight="1">
      <c r="A30" s="22" t="inlineStr">
        <is>
          <t>Ricevuta Non Fiscale</t>
        </is>
      </c>
      <c r="B30" s="15" t="inlineStr">
        <is>
          <t>La ricevuta di affitto è documento non fiscale. In regime cedolare secca non va applicata marca da bollo (Agenzia Entrate, Circ. 26/E/2011).</t>
        </is>
      </c>
    </row>
    <row r="31" ht="36" customHeight="1">
      <c r="A31" s="22" t="inlineStr">
        <is>
          <t>Aggiornamento ISTAT</t>
        </is>
      </c>
      <c r="B31" s="6" t="inlineStr">
        <is>
          <t>In assenza di cedolare secca, il canone può essere aggiornato annualmente al 75% della variazione ISTAT FOI.</t>
        </is>
      </c>
    </row>
    <row r="32" ht="8" customHeight="1"/>
    <row r="33" ht="8" customHeight="1">
      <c r="A33" s="33" t="inlineStr">
        <is>
          <t>LEGENDA COLORI</t>
        </is>
      </c>
      <c r="B33" s="33" t="inlineStr"/>
    </row>
    <row r="34" ht="20" customHeight="1">
      <c r="A34" s="22" t="inlineStr">
        <is>
          <t>Sfondo giallo chiaro</t>
        </is>
      </c>
      <c r="B34" s="15" t="inlineStr">
        <is>
          <t>Celle di INPUT: inserire manualmente i dati.</t>
        </is>
      </c>
    </row>
    <row r="35" ht="20" customHeight="1">
      <c r="A35" s="22" t="inlineStr">
        <is>
          <t>Sfondo verde chiaro</t>
        </is>
      </c>
      <c r="B35" s="6" t="inlineStr">
        <is>
          <t>Saldo = 0: ricevuta completamente pagata.</t>
        </is>
      </c>
    </row>
    <row r="36" ht="20" customHeight="1">
      <c r="A36" s="22" t="inlineStr">
        <is>
          <t>Sfondo rosso chiaro</t>
        </is>
      </c>
      <c r="B36" s="15" t="inlineStr">
        <is>
          <t>Saldo &gt; 0: ricevuta con importo residuo da incassare.</t>
        </is>
      </c>
    </row>
    <row r="37" ht="20" customHeight="1">
      <c r="A37" s="22" t="inlineStr">
        <is>
          <t>Header scuro (#1E293B)</t>
        </is>
      </c>
      <c r="B37" s="6" t="inlineStr">
        <is>
          <t>Intestazioni principali dei fogli.</t>
        </is>
      </c>
    </row>
    <row r="38" ht="20" customHeight="1">
      <c r="A38" s="22" t="inlineStr">
        <is>
          <t>Header rosso (#C8102E)</t>
        </is>
      </c>
      <c r="B38" s="15" t="inlineStr">
        <is>
          <t>Sezioni di riepilogo e sotto-intestazioni.</t>
        </is>
      </c>
    </row>
    <row r="39" ht="8" customHeight="1"/>
    <row r="40" ht="36" customHeight="1">
      <c r="A40" s="22" t="inlineStr">
        <is>
          <t>CAMPI OBBLIGATORI</t>
        </is>
      </c>
      <c r="B40" s="15" t="inlineStr">
        <is>
          <t>ID Ricevuta, Data Ricevuta, Mese Competenza, Locatore, Inquilino, Indirizzo, Canone Mensile Lordo, Tipologia Contratto.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2026-06-22T03:13:48Z</dcterms:created>
  <dcterms:modified xmlns:dcterms="http://purl.org/dc/terms/" xmlns:xsi="http://www.w3.org/2001/XMLSchema-instance" xsi:type="dcterms:W3CDTF">2026-06-22T03:13:48Z</dcterms:modified>
</cp:coreProperties>
</file>