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iano Rateizzazione" sheetId="1" state="visible" r:id="rId1"/>
    <sheet xmlns:r="http://schemas.openxmlformats.org/officeDocument/2006/relationships" name="Dashboard" sheetId="2" state="visible" r:id="rId2"/>
    <sheet xmlns:r="http://schemas.openxmlformats.org/officeDocument/2006/relationships" name="Istruzioni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#.##0,00 &quot;€&quot;"/>
    <numFmt numFmtId="165" formatCode="GG/MM/AAAA"/>
    <numFmt numFmtId="166" formatCode="0,0%"/>
  </numFmts>
  <fonts count="5">
    <font>
      <name val="Calibri"/>
      <family val="2"/>
      <color theme="1"/>
      <sz val="11"/>
      <scheme val="minor"/>
    </font>
    <font>
      <name val="Calibri"/>
      <b val="1"/>
      <color rgb="000F766E"/>
      <sz val="16"/>
    </font>
    <font>
      <name val="Calibri"/>
      <b val="1"/>
      <color rgb="00FFFFFF"/>
      <sz val="11"/>
    </font>
    <font>
      <name val="Calibri"/>
      <b val="1"/>
      <sz val="10"/>
    </font>
    <font>
      <name val="Calibri"/>
      <sz val="10"/>
    </font>
  </fonts>
  <fills count="7">
    <fill>
      <patternFill/>
    </fill>
    <fill>
      <patternFill patternType="gray125"/>
    </fill>
    <fill>
      <patternFill patternType="solid">
        <fgColor rgb="000F766E"/>
      </patternFill>
    </fill>
    <fill>
      <patternFill patternType="solid">
        <fgColor rgb="0014B8A6"/>
      </patternFill>
    </fill>
    <fill>
      <patternFill patternType="solid">
        <fgColor rgb="00F0FDFA"/>
      </patternFill>
    </fill>
    <fill>
      <patternFill patternType="solid">
        <fgColor rgb="00FFFBEB"/>
      </patternFill>
    </fill>
    <fill>
      <patternFill patternType="solid">
        <fgColor rgb="00FFFFFF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32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left" vertical="center" wrapText="1"/>
    </xf>
    <xf numFmtId="164" fontId="4" fillId="4" borderId="1" applyAlignment="1" pivotButton="0" quotePrefix="0" xfId="0">
      <alignment horizontal="center" vertical="center" wrapText="1"/>
    </xf>
    <xf numFmtId="165" fontId="4" fillId="4" borderId="1" applyAlignment="1" pivotButton="0" quotePrefix="0" xfId="0">
      <alignment horizontal="center" vertical="center" wrapText="1"/>
    </xf>
    <xf numFmtId="0" fontId="4" fillId="5" borderId="1" applyAlignment="1" pivotButton="0" quotePrefix="0" xfId="0">
      <alignment horizontal="center" vertical="center" wrapText="1"/>
    </xf>
    <xf numFmtId="166" fontId="4" fillId="4" borderId="1" applyAlignment="1" pivotButton="0" quotePrefix="0" xfId="0">
      <alignment horizontal="center" vertical="center" wrapText="1"/>
    </xf>
    <xf numFmtId="0" fontId="4" fillId="5" borderId="1" applyAlignment="1" pivotButton="0" quotePrefix="0" xfId="0">
      <alignment horizontal="left" vertical="center" wrapText="1"/>
    </xf>
    <xf numFmtId="0" fontId="4" fillId="0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left" vertical="center" wrapText="1"/>
    </xf>
    <xf numFmtId="164" fontId="4" fillId="0" borderId="1" applyAlignment="1" pivotButton="0" quotePrefix="0" xfId="0">
      <alignment horizontal="center" vertical="center" wrapText="1"/>
    </xf>
    <xf numFmtId="165" fontId="4" fillId="0" borderId="1" applyAlignment="1" pivotButton="0" quotePrefix="0" xfId="0">
      <alignment horizontal="center" vertical="center" wrapText="1"/>
    </xf>
    <xf numFmtId="166" fontId="4" fillId="0" borderId="1" applyAlignment="1" pivotButton="0" quotePrefix="0" xfId="0">
      <alignment horizontal="center" vertical="center" wrapText="1"/>
    </xf>
    <xf numFmtId="0" fontId="3" fillId="3" borderId="1" pivotButton="0" quotePrefix="0" xfId="0"/>
    <xf numFmtId="0" fontId="2" fillId="3" borderId="1" pivotButton="0" quotePrefix="0" xfId="0"/>
    <xf numFmtId="164" fontId="3" fillId="3" borderId="1" pivotButton="0" quotePrefix="0" xfId="0"/>
    <xf numFmtId="166" fontId="3" fillId="3" borderId="1" pivotButton="0" quotePrefix="0" xfId="0"/>
    <xf numFmtId="0" fontId="1" fillId="0" borderId="0" pivotButton="0" quotePrefix="0" xfId="0"/>
    <xf numFmtId="164" fontId="3" fillId="0" borderId="1" applyAlignment="1" pivotButton="0" quotePrefix="0" xfId="0">
      <alignment horizontal="center" vertical="center" wrapText="1"/>
    </xf>
    <xf numFmtId="166" fontId="3" fillId="0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center" vertical="center" wrapText="1"/>
    </xf>
    <xf numFmtId="0" fontId="4" fillId="4" borderId="1" pivotButton="0" quotePrefix="0" xfId="0"/>
    <xf numFmtId="164" fontId="4" fillId="4" borderId="1" pivotButton="0" quotePrefix="0" xfId="0"/>
    <xf numFmtId="0" fontId="4" fillId="6" borderId="1" pivotButton="0" quotePrefix="0" xfId="0"/>
    <xf numFmtId="164" fontId="4" fillId="6" borderId="1" pivotButton="0" quotePrefix="0" xfId="0"/>
    <xf numFmtId="0" fontId="2" fillId="2" borderId="0" pivotButton="0" quotePrefix="0" xfId="0"/>
    <xf numFmtId="0" fontId="0" fillId="4" borderId="1" pivotButton="0" quotePrefix="0" xfId="0"/>
    <xf numFmtId="0" fontId="0" fillId="6" borderId="1" pivotButton="0" quotePrefix="0" xfId="0"/>
    <xf numFmtId="0" fontId="2" fillId="2" borderId="1" pivotButton="0" quotePrefix="0" xfId="0"/>
    <xf numFmtId="0" fontId="4" fillId="6" borderId="1" applyAlignment="1" pivotButton="0" quotePrefix="0" xfId="0">
      <alignment horizontal="left" vertical="center" wrapText="1"/>
    </xf>
  </cellXfs>
  <cellStyles count="1">
    <cellStyle name="Normal" xfId="0" builtinId="0" hidden="0"/>
  </cellStyles>
  <dxfs count="3">
    <dxf>
      <font>
        <name val="Calibri"/>
        <b val="1"/>
        <color rgb="0022C55E"/>
        <sz val="10"/>
      </font>
      <fill>
        <patternFill patternType="solid">
          <fgColor rgb="00D1FAE5"/>
        </patternFill>
      </fill>
    </dxf>
    <dxf>
      <font>
        <name val="Calibri"/>
        <b val="1"/>
        <color rgb="00DC2626"/>
        <sz val="10"/>
      </font>
      <fill>
        <patternFill patternType="solid">
          <fgColor rgb="00FEE2E2"/>
        </patternFill>
      </fill>
    </dxf>
    <dxf>
      <fill>
        <patternFill patternType="solid">
          <fgColor rgb="00FEF9C3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Importo Pagato vs Residuo per Condomino</a:t>
            </a:r>
          </a:p>
        </rich>
      </tx>
    </title>
    <plotArea>
      <barChart>
        <barDir val="col"/>
        <grouping val="stacked"/>
        <ser>
          <idx val="0"/>
          <order val="0"/>
          <tx>
            <strRef>
              <f>'Dashboard'!B13</f>
            </strRef>
          </tx>
          <spPr>
            <a:solidFill xmlns:a="http://schemas.openxmlformats.org/drawingml/2006/main">
              <a:srgbClr val="22C55E"/>
            </a:solidFill>
            <a:ln xmlns:a="http://schemas.openxmlformats.org/drawingml/2006/main">
              <a:prstDash val="solid"/>
            </a:ln>
          </spPr>
          <cat>
            <numRef>
              <f>'Dashboard'!$A$14:$A$22</f>
            </numRef>
          </cat>
          <val>
            <numRef>
              <f>'Dashboard'!$B$14:$B$22</f>
            </numRef>
          </val>
        </ser>
        <ser>
          <idx val="1"/>
          <order val="1"/>
          <tx>
            <strRef>
              <f>'Dashboard'!C13</f>
            </strRef>
          </tx>
          <spPr>
            <a:solidFill xmlns:a="http://schemas.openxmlformats.org/drawingml/2006/main">
              <a:srgbClr val="DC2626"/>
            </a:solidFill>
            <a:ln xmlns:a="http://schemas.openxmlformats.org/drawingml/2006/main">
              <a:prstDash val="solid"/>
            </a:ln>
          </spPr>
          <cat>
            <numRef>
              <f>'Dashboard'!$A$14:$A$22</f>
            </numRef>
          </cat>
          <val>
            <numRef>
              <f>'Dashboard'!$C$14:$C$22</f>
            </numRef>
          </val>
        </ser>
        <gapWidth val="150"/>
        <overlap val="10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Condomino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Importo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Distribuzione Stato Rateizzazione</a:t>
            </a:r>
          </a:p>
        </rich>
      </tx>
    </title>
    <plotArea>
      <pieChart>
        <varyColors val="1"/>
        <ser>
          <idx val="0"/>
          <order val="0"/>
          <tx>
            <strRef>
              <f>'Dashboard'!B25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'Dashboard'!$A$26:$A$28</f>
            </numRef>
          </cat>
          <val>
            <numRef>
              <f>'Dashboard'!$B$26:$B$28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Importo Residuo per Condomino</a:t>
            </a:r>
          </a:p>
        </rich>
      </tx>
    </title>
    <plotArea>
      <lineChart>
        <grouping val="standard"/>
        <ser>
          <idx val="0"/>
          <order val="0"/>
          <tx>
            <strRef>
              <f>'Dashboard'!C13</f>
            </strRef>
          </tx>
          <spPr>
            <a:ln xmlns:a="http://schemas.openxmlformats.org/drawingml/2006/main" w="20000">
              <a:solidFill>
                <a:srgbClr val="DC2626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'Dashboard'!$A$14:$A$22</f>
            </numRef>
          </cat>
          <val>
            <numRef>
              <f>'Dashboard'!$C$14:$C$22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Condomino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Importo Residuo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4</col>
      <colOff>0</colOff>
      <row>2</row>
      <rowOff>0</rowOff>
    </from>
    <ext cx="7920000" cy="396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4</col>
      <colOff>0</colOff>
      <row>23</row>
      <rowOff>0</rowOff>
    </from>
    <ext cx="4320000" cy="396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12</col>
      <colOff>0</colOff>
      <row>2</row>
      <rowOff>0</rowOff>
    </from>
    <ext cx="7920000" cy="396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5" customWidth="1" min="1" max="1"/>
    <col width="18" customWidth="1" min="2" max="2"/>
    <col width="26" customWidth="1" min="3" max="3"/>
    <col width="10" customWidth="1" min="4" max="4"/>
    <col width="14" customWidth="1" min="5" max="5"/>
    <col width="13" customWidth="1" min="6" max="6"/>
    <col width="8" customWidth="1" min="7" max="7"/>
    <col width="13" customWidth="1" min="8" max="8"/>
    <col width="9" customWidth="1" min="9" max="9"/>
    <col width="13" customWidth="1" min="10" max="10"/>
    <col width="9" customWidth="1" min="11" max="11"/>
    <col width="13" customWidth="1" min="12" max="12"/>
    <col width="14" customWidth="1" min="13" max="13"/>
    <col width="11" customWidth="1" min="14" max="14"/>
    <col width="13" customWidth="1" min="15" max="15"/>
    <col width="15" customWidth="1" min="16" max="16"/>
    <col width="12" customWidth="1" min="17" max="17"/>
    <col width="22" customWidth="1" min="18" max="18"/>
  </cols>
  <sheetData>
    <row r="1">
      <c r="A1" s="1" t="inlineStr">
        <is>
          <t>PIANO DI RATEIZZAZIONE RATE CONDOMINIALI - Condominio Via Roma 12, Milano</t>
        </is>
      </c>
    </row>
    <row r="2"/>
    <row r="3" ht="32" customHeight="1">
      <c r="A3" s="2" t="inlineStr">
        <is>
          <t>ID</t>
        </is>
      </c>
      <c r="B3" s="2" t="inlineStr">
        <is>
          <t>Condomino</t>
        </is>
      </c>
      <c r="C3" s="2" t="inlineStr">
        <is>
          <t>Unità Immobiliare</t>
        </is>
      </c>
      <c r="D3" s="2" t="inlineStr">
        <is>
          <t>Millesimi</t>
        </is>
      </c>
      <c r="E3" s="2" t="inlineStr">
        <is>
          <t>Importo Totale
Dovuto (€)</t>
        </is>
      </c>
      <c r="F3" s="2" t="inlineStr">
        <is>
          <t>Data Delibera</t>
        </is>
      </c>
      <c r="G3" s="2" t="inlineStr">
        <is>
          <t>Numero
Rate</t>
        </is>
      </c>
      <c r="H3" s="2" t="inlineStr">
        <is>
          <t>Rata
Mensile (€)</t>
        </is>
      </c>
      <c r="I3" s="2" t="inlineStr">
        <is>
          <t>Rate
Pagate</t>
        </is>
      </c>
      <c r="J3" s="2" t="inlineStr">
        <is>
          <t>Importo
Pagato (€)</t>
        </is>
      </c>
      <c r="K3" s="2" t="inlineStr">
        <is>
          <t>Rate
Residue</t>
        </is>
      </c>
      <c r="L3" s="2" t="inlineStr">
        <is>
          <t>Importo
Residuo (€)</t>
        </is>
      </c>
      <c r="M3" s="2" t="inlineStr">
        <is>
          <t>Data Prossima
Scadenza</t>
        </is>
      </c>
      <c r="N3" s="2" t="inlineStr">
        <is>
          <t>Giorni alla
Scadenza</t>
        </is>
      </c>
      <c r="O3" s="2" t="inlineStr">
        <is>
          <t>Stato</t>
        </is>
      </c>
      <c r="P3" s="2" t="inlineStr">
        <is>
          <t>% Completamento</t>
        </is>
      </c>
      <c r="Q3" s="2" t="inlineStr">
        <is>
          <t>Metodo
Pagamento</t>
        </is>
      </c>
      <c r="R3" s="2" t="inlineStr">
        <is>
          <t>Note</t>
        </is>
      </c>
    </row>
    <row r="4">
      <c r="A4" s="3" t="n">
        <v>1</v>
      </c>
      <c r="B4" s="4" t="inlineStr">
        <is>
          <t>Marco Rossi</t>
        </is>
      </c>
      <c r="C4" s="4" t="inlineStr">
        <is>
          <t>Via Roma 12 Milano - Int.3</t>
        </is>
      </c>
      <c r="D4" s="3" t="n">
        <v>85</v>
      </c>
      <c r="E4" s="5" t="n">
        <v>3200</v>
      </c>
      <c r="F4" s="6" t="inlineStr">
        <is>
          <t>15/01/2026</t>
        </is>
      </c>
      <c r="G4" s="3" t="n">
        <v>8</v>
      </c>
      <c r="H4" s="5">
        <f>IFERROR(E4/G4,0)</f>
        <v/>
      </c>
      <c r="I4" s="7" t="n">
        <v>5</v>
      </c>
      <c r="J4" s="5">
        <f>H4*I4</f>
        <v/>
      </c>
      <c r="K4" s="3">
        <f>G4-I4</f>
        <v/>
      </c>
      <c r="L4" s="5">
        <f>E4-J4</f>
        <v/>
      </c>
      <c r="M4" s="6" t="inlineStr">
        <is>
          <t>15/09/2026</t>
        </is>
      </c>
      <c r="N4" s="3">
        <f>M4-TODAY()</f>
        <v/>
      </c>
      <c r="O4" s="3">
        <f>IF(L4&lt;=0,"Saldato",IF(I4=0,"Non iniziato","In corso"))</f>
        <v/>
      </c>
      <c r="P4" s="8">
        <f>IFERROR(J4/E4,0)</f>
        <v/>
      </c>
      <c r="Q4" s="7" t="inlineStr">
        <is>
          <t>Bonifico</t>
        </is>
      </c>
      <c r="R4" s="9" t="inlineStr">
        <is>
          <t>Regolare</t>
        </is>
      </c>
    </row>
    <row r="5">
      <c r="A5" s="10" t="n">
        <v>2</v>
      </c>
      <c r="B5" s="11" t="inlineStr">
        <is>
          <t>Giulia Bianchi</t>
        </is>
      </c>
      <c r="C5" s="11" t="inlineStr">
        <is>
          <t>Via Garibaldi 8 Torino - Int.5</t>
        </is>
      </c>
      <c r="D5" s="10" t="n">
        <v>60</v>
      </c>
      <c r="E5" s="12" t="n">
        <v>2400</v>
      </c>
      <c r="F5" s="13" t="inlineStr">
        <is>
          <t>15/01/2026</t>
        </is>
      </c>
      <c r="G5" s="10" t="n">
        <v>6</v>
      </c>
      <c r="H5" s="12">
        <f>IFERROR(E5/G5,0)</f>
        <v/>
      </c>
      <c r="I5" s="7" t="n">
        <v>6</v>
      </c>
      <c r="J5" s="12">
        <f>H5*I5</f>
        <v/>
      </c>
      <c r="K5" s="10">
        <f>G5-I5</f>
        <v/>
      </c>
      <c r="L5" s="12">
        <f>E5-J5</f>
        <v/>
      </c>
      <c r="M5" s="13" t="inlineStr">
        <is>
          <t>15/06/2026</t>
        </is>
      </c>
      <c r="N5" s="10">
        <f>M5-TODAY()</f>
        <v/>
      </c>
      <c r="O5" s="10">
        <f>IF(L5&lt;=0,"Saldato",IF(I5=0,"Non iniziato","In corso"))</f>
        <v/>
      </c>
      <c r="P5" s="14">
        <f>IFERROR(J5/E5,0)</f>
        <v/>
      </c>
      <c r="Q5" s="7" t="inlineStr">
        <is>
          <t>RID</t>
        </is>
      </c>
      <c r="R5" s="9" t="inlineStr">
        <is>
          <t>Saldato anticipatamente</t>
        </is>
      </c>
    </row>
    <row r="6">
      <c r="A6" s="3" t="n">
        <v>3</v>
      </c>
      <c r="B6" s="4" t="inlineStr">
        <is>
          <t>Luca Ferrari</t>
        </is>
      </c>
      <c r="C6" s="4" t="inlineStr">
        <is>
          <t>Corso Italia 45 Roma - Int.2</t>
        </is>
      </c>
      <c r="D6" s="3" t="n">
        <v>120</v>
      </c>
      <c r="E6" s="5" t="n">
        <v>4500</v>
      </c>
      <c r="F6" s="6" t="inlineStr">
        <is>
          <t>20/01/2026</t>
        </is>
      </c>
      <c r="G6" s="3" t="n">
        <v>10</v>
      </c>
      <c r="H6" s="5">
        <f>IFERROR(E6/G6,0)</f>
        <v/>
      </c>
      <c r="I6" s="7" t="n">
        <v>3</v>
      </c>
      <c r="J6" s="5">
        <f>H6*I6</f>
        <v/>
      </c>
      <c r="K6" s="3">
        <f>G6-I6</f>
        <v/>
      </c>
      <c r="L6" s="5">
        <f>E6-J6</f>
        <v/>
      </c>
      <c r="M6" s="6" t="inlineStr">
        <is>
          <t>20/10/2026</t>
        </is>
      </c>
      <c r="N6" s="3">
        <f>M6-TODAY()</f>
        <v/>
      </c>
      <c r="O6" s="3">
        <f>IF(L6&lt;=0,"Saldato",IF(I6=0,"Non iniziato","In corso"))</f>
        <v/>
      </c>
      <c r="P6" s="8">
        <f>IFERROR(J6/E6,0)</f>
        <v/>
      </c>
      <c r="Q6" s="7" t="inlineStr">
        <is>
          <t>Bonifico</t>
        </is>
      </c>
      <c r="R6" s="9" t="inlineStr">
        <is>
          <t>Verificare prossima rata</t>
        </is>
      </c>
    </row>
    <row r="7">
      <c r="A7" s="10" t="n">
        <v>4</v>
      </c>
      <c r="B7" s="11" t="inlineStr">
        <is>
          <t>Anna Esposito</t>
        </is>
      </c>
      <c r="C7" s="11" t="inlineStr">
        <is>
          <t>Via Dante 3 Bologna - Int.7</t>
        </is>
      </c>
      <c r="D7" s="10" t="n">
        <v>45</v>
      </c>
      <c r="E7" s="12" t="n">
        <v>1800</v>
      </c>
      <c r="F7" s="13" t="inlineStr">
        <is>
          <t>10/02/2026</t>
        </is>
      </c>
      <c r="G7" s="10" t="n">
        <v>6</v>
      </c>
      <c r="H7" s="12">
        <f>IFERROR(E7/G7,0)</f>
        <v/>
      </c>
      <c r="I7" s="7" t="n">
        <v>0</v>
      </c>
      <c r="J7" s="12">
        <f>H7*I7</f>
        <v/>
      </c>
      <c r="K7" s="10">
        <f>G7-I7</f>
        <v/>
      </c>
      <c r="L7" s="12">
        <f>E7-J7</f>
        <v/>
      </c>
      <c r="M7" s="13" t="inlineStr">
        <is>
          <t>10/03/2026</t>
        </is>
      </c>
      <c r="N7" s="10">
        <f>M7-TODAY()</f>
        <v/>
      </c>
      <c r="O7" s="10">
        <f>IF(L7&lt;=0,"Saldato",IF(I7=0,"Non iniziato","In corso"))</f>
        <v/>
      </c>
      <c r="P7" s="14">
        <f>IFERROR(J7/E7,0)</f>
        <v/>
      </c>
      <c r="Q7" s="7" t="inlineStr">
        <is>
          <t>Contanti</t>
        </is>
      </c>
      <c r="R7" s="9" t="inlineStr">
        <is>
          <t>Da avviare</t>
        </is>
      </c>
    </row>
    <row r="8">
      <c r="A8" s="3" t="n">
        <v>5</v>
      </c>
      <c r="B8" s="4" t="inlineStr">
        <is>
          <t>Francesca Romano</t>
        </is>
      </c>
      <c r="C8" s="4" t="inlineStr">
        <is>
          <t>Viale Europa 21 Napoli - Int.4</t>
        </is>
      </c>
      <c r="D8" s="3" t="n">
        <v>95</v>
      </c>
      <c r="E8" s="5" t="n">
        <v>3600</v>
      </c>
      <c r="F8" s="6" t="inlineStr">
        <is>
          <t>05/02/2026</t>
        </is>
      </c>
      <c r="G8" s="3" t="n">
        <v>12</v>
      </c>
      <c r="H8" s="5">
        <f>IFERROR(E8/G8,0)</f>
        <v/>
      </c>
      <c r="I8" s="7" t="n">
        <v>8</v>
      </c>
      <c r="J8" s="5">
        <f>H8*I8</f>
        <v/>
      </c>
      <c r="K8" s="3">
        <f>G8-I8</f>
        <v/>
      </c>
      <c r="L8" s="5">
        <f>E8-J8</f>
        <v/>
      </c>
      <c r="M8" s="6" t="inlineStr">
        <is>
          <t>05/11/2026</t>
        </is>
      </c>
      <c r="N8" s="3">
        <f>M8-TODAY()</f>
        <v/>
      </c>
      <c r="O8" s="3">
        <f>IF(L8&lt;=0,"Saldato",IF(I8=0,"Non iniziato","In corso"))</f>
        <v/>
      </c>
      <c r="P8" s="8">
        <f>IFERROR(J8/E8,0)</f>
        <v/>
      </c>
      <c r="Q8" s="7" t="inlineStr">
        <is>
          <t>Bonifico</t>
        </is>
      </c>
      <c r="R8" s="9" t="inlineStr">
        <is>
          <t>Regolare</t>
        </is>
      </c>
    </row>
    <row r="9">
      <c r="A9" s="10" t="n">
        <v>6</v>
      </c>
      <c r="B9" s="11" t="inlineStr">
        <is>
          <t>Giuseppe Conti</t>
        </is>
      </c>
      <c r="C9" s="11" t="inlineStr">
        <is>
          <t>Via Roma 12 Milano - Int.1</t>
        </is>
      </c>
      <c r="D9" s="10" t="n">
        <v>70</v>
      </c>
      <c r="E9" s="12" t="n">
        <v>2800</v>
      </c>
      <c r="F9" s="13" t="inlineStr">
        <is>
          <t>15/01/2026</t>
        </is>
      </c>
      <c r="G9" s="10" t="n">
        <v>8</v>
      </c>
      <c r="H9" s="12">
        <f>IFERROR(E9/G9,0)</f>
        <v/>
      </c>
      <c r="I9" s="7" t="n">
        <v>8</v>
      </c>
      <c r="J9" s="12">
        <f>H9*I9</f>
        <v/>
      </c>
      <c r="K9" s="10">
        <f>G9-I9</f>
        <v/>
      </c>
      <c r="L9" s="12">
        <f>E9-J9</f>
        <v/>
      </c>
      <c r="M9" s="13" t="inlineStr">
        <is>
          <t>15/08/2026</t>
        </is>
      </c>
      <c r="N9" s="10">
        <f>M9-TODAY()</f>
        <v/>
      </c>
      <c r="O9" s="10">
        <f>IF(L9&lt;=0,"Saldato",IF(I9=0,"Non iniziato","In corso"))</f>
        <v/>
      </c>
      <c r="P9" s="14">
        <f>IFERROR(J9/E9,0)</f>
        <v/>
      </c>
      <c r="Q9" s="7" t="inlineStr">
        <is>
          <t>RID</t>
        </is>
      </c>
      <c r="R9" s="9" t="inlineStr">
        <is>
          <t>Saldato</t>
        </is>
      </c>
    </row>
    <row r="10">
      <c r="A10" s="3" t="n">
        <v>7</v>
      </c>
      <c r="B10" s="4" t="inlineStr">
        <is>
          <t>Sara Greco</t>
        </is>
      </c>
      <c r="C10" s="4" t="inlineStr">
        <is>
          <t>Via Garibaldi 8 Torino - Int.9</t>
        </is>
      </c>
      <c r="D10" s="3" t="n">
        <v>55</v>
      </c>
      <c r="E10" s="5" t="n">
        <v>2200</v>
      </c>
      <c r="F10" s="6" t="inlineStr">
        <is>
          <t>22/01/2026</t>
        </is>
      </c>
      <c r="G10" s="3" t="n">
        <v>5</v>
      </c>
      <c r="H10" s="5">
        <f>IFERROR(E10/G10,0)</f>
        <v/>
      </c>
      <c r="I10" s="7" t="n">
        <v>1</v>
      </c>
      <c r="J10" s="5">
        <f>H10*I10</f>
        <v/>
      </c>
      <c r="K10" s="3">
        <f>G10-I10</f>
        <v/>
      </c>
      <c r="L10" s="5">
        <f>E10-J10</f>
        <v/>
      </c>
      <c r="M10" s="6" t="inlineStr">
        <is>
          <t>22/05/2026</t>
        </is>
      </c>
      <c r="N10" s="3">
        <f>M10-TODAY()</f>
        <v/>
      </c>
      <c r="O10" s="3">
        <f>IF(L10&lt;=0,"Saldato",IF(I10=0,"Non iniziato","In corso"))</f>
        <v/>
      </c>
      <c r="P10" s="8">
        <f>IFERROR(J10/E10,0)</f>
        <v/>
      </c>
      <c r="Q10" s="7" t="inlineStr">
        <is>
          <t>Assegno</t>
        </is>
      </c>
      <c r="R10" s="9" t="inlineStr">
        <is>
          <t>Sollecitare pagamento</t>
        </is>
      </c>
    </row>
    <row r="11">
      <c r="A11" s="10" t="n">
        <v>8</v>
      </c>
      <c r="B11" s="11" t="inlineStr">
        <is>
          <t>Matteo Ricci</t>
        </is>
      </c>
      <c r="C11" s="11" t="inlineStr">
        <is>
          <t>Corso Italia 45 Roma - Int.6</t>
        </is>
      </c>
      <c r="D11" s="10" t="n">
        <v>110</v>
      </c>
      <c r="E11" s="12" t="n">
        <v>4200</v>
      </c>
      <c r="F11" s="13" t="inlineStr">
        <is>
          <t>18/01/2026</t>
        </is>
      </c>
      <c r="G11" s="10" t="n">
        <v>10</v>
      </c>
      <c r="H11" s="12">
        <f>IFERROR(E11/G11,0)</f>
        <v/>
      </c>
      <c r="I11" s="7" t="n">
        <v>4</v>
      </c>
      <c r="J11" s="12">
        <f>H11*I11</f>
        <v/>
      </c>
      <c r="K11" s="10">
        <f>G11-I11</f>
        <v/>
      </c>
      <c r="L11" s="12">
        <f>E11-J11</f>
        <v/>
      </c>
      <c r="M11" s="13" t="inlineStr">
        <is>
          <t>18/10/2026</t>
        </is>
      </c>
      <c r="N11" s="10">
        <f>M11-TODAY()</f>
        <v/>
      </c>
      <c r="O11" s="10">
        <f>IF(L11&lt;=0,"Saldato",IF(I11=0,"Non iniziato","In corso"))</f>
        <v/>
      </c>
      <c r="P11" s="14">
        <f>IFERROR(J11/E11,0)</f>
        <v/>
      </c>
      <c r="Q11" s="7" t="inlineStr">
        <is>
          <t>Bonifico</t>
        </is>
      </c>
      <c r="R11" s="9" t="inlineStr">
        <is>
          <t>Regolare</t>
        </is>
      </c>
    </row>
    <row r="12">
      <c r="A12" s="3" t="n">
        <v>9</v>
      </c>
      <c r="B12" s="4" t="inlineStr">
        <is>
          <t>Chiara Marino</t>
        </is>
      </c>
      <c r="C12" s="4" t="inlineStr">
        <is>
          <t>Viale Europa 21 Napoli - Int.2</t>
        </is>
      </c>
      <c r="D12" s="3" t="n">
        <v>65</v>
      </c>
      <c r="E12" s="5" t="n">
        <v>2600</v>
      </c>
      <c r="F12" s="6" t="inlineStr">
        <is>
          <t>12/02/2026</t>
        </is>
      </c>
      <c r="G12" s="3" t="n">
        <v>6</v>
      </c>
      <c r="H12" s="5">
        <f>IFERROR(E12/G12,0)</f>
        <v/>
      </c>
      <c r="I12" s="7" t="n">
        <v>2</v>
      </c>
      <c r="J12" s="5">
        <f>H12*I12</f>
        <v/>
      </c>
      <c r="K12" s="3">
        <f>G12-I12</f>
        <v/>
      </c>
      <c r="L12" s="5">
        <f>E12-J12</f>
        <v/>
      </c>
      <c r="M12" s="6" t="inlineStr">
        <is>
          <t>12/07/2026</t>
        </is>
      </c>
      <c r="N12" s="3">
        <f>M12-TODAY()</f>
        <v/>
      </c>
      <c r="O12" s="3">
        <f>IF(L12&lt;=0,"Saldato",IF(I12=0,"Non iniziato","In corso"))</f>
        <v/>
      </c>
      <c r="P12" s="8">
        <f>IFERROR(J12/E12,0)</f>
        <v/>
      </c>
      <c r="Q12" s="7" t="inlineStr">
        <is>
          <t>Contanti</t>
        </is>
      </c>
      <c r="R12" s="9" t="inlineStr">
        <is>
          <t>In corso</t>
        </is>
      </c>
    </row>
    <row r="13">
      <c r="A13" s="15" t="n"/>
      <c r="B13" s="16" t="inlineStr">
        <is>
          <t>TOTALI</t>
        </is>
      </c>
      <c r="C13" s="15" t="n"/>
      <c r="D13" s="15" t="n"/>
      <c r="E13" s="17">
        <f>SUM(E4:E12)</f>
        <v/>
      </c>
      <c r="F13" s="15" t="n"/>
      <c r="G13" s="15" t="n"/>
      <c r="H13" s="15" t="n"/>
      <c r="I13" s="15" t="n"/>
      <c r="J13" s="17">
        <f>SUM(J4:J12)</f>
        <v/>
      </c>
      <c r="K13" s="15" t="n"/>
      <c r="L13" s="17">
        <f>SUM(L4:L12)</f>
        <v/>
      </c>
      <c r="M13" s="15" t="n"/>
      <c r="N13" s="15" t="n"/>
      <c r="O13" s="15" t="n"/>
      <c r="P13" s="18">
        <f>IFERROR(J13/E13,0)</f>
        <v/>
      </c>
      <c r="Q13" s="15" t="n"/>
      <c r="R13" s="15" t="n"/>
    </row>
  </sheetData>
  <mergeCells count="1">
    <mergeCell ref="A1:R1"/>
  </mergeCells>
  <conditionalFormatting sqref="O4:O12">
    <cfRule type="expression" priority="1" dxfId="0" stopIfTrue="1">
      <formula>O4="Saldato"</formula>
    </cfRule>
    <cfRule type="expression" priority="2" dxfId="1" stopIfTrue="1">
      <formula>O4="Non iniziato"</formula>
    </cfRule>
    <cfRule type="expression" priority="3" dxfId="2" stopIfTrue="1">
      <formula>O4="In corso"</formula>
    </cfRule>
  </conditionalFormatting>
  <conditionalFormatting sqref="N4:N12">
    <cfRule type="cellIs" priority="4" operator="lessThan" dxfId="1">
      <formula>0</formula>
    </cfRule>
  </conditionalFormatting>
  <dataValidations count="1">
    <dataValidation sqref="Q4:Q12" showErrorMessage="1" showInputMessage="1" allowBlank="1" type="list">
      <formula1>"Bonifico,RID,Contanti,Assegno"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28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9" t="inlineStr">
        <is>
          <t>DASHBOARD RATEIZZAZIONE CONDOMINIALE</t>
        </is>
      </c>
    </row>
    <row r="2"/>
    <row r="3">
      <c r="A3" s="16" t="inlineStr">
        <is>
          <t>Totale Dovuto (€)</t>
        </is>
      </c>
      <c r="B3" s="20">
        <f>'Piano Rateizzazione'!E13</f>
        <v/>
      </c>
    </row>
    <row r="4">
      <c r="A4" s="16" t="inlineStr">
        <is>
          <t>Totale Incassato (€)</t>
        </is>
      </c>
      <c r="B4" s="20">
        <f>'Piano Rateizzazione'!J13</f>
        <v/>
      </c>
    </row>
    <row r="5">
      <c r="A5" s="16" t="inlineStr">
        <is>
          <t>Totale Residuo (€)</t>
        </is>
      </c>
      <c r="B5" s="20">
        <f>'Piano Rateizzazione'!L13</f>
        <v/>
      </c>
    </row>
    <row r="6">
      <c r="A6" s="16" t="inlineStr">
        <is>
          <t>% Incasso Complessivo</t>
        </is>
      </c>
      <c r="B6" s="21">
        <f>'Piano Rateizzazione'!P13</f>
        <v/>
      </c>
    </row>
    <row r="7">
      <c r="A7" s="16" t="inlineStr">
        <is>
          <t>N. Condomini Saldati</t>
        </is>
      </c>
      <c r="B7" s="22">
        <f>COUNTIF('Piano Rateizzazione'!O4:O12,"Saldato")</f>
        <v/>
      </c>
    </row>
    <row r="8">
      <c r="A8" s="16" t="inlineStr">
        <is>
          <t>N. Condomini in Corso</t>
        </is>
      </c>
      <c r="B8" s="22">
        <f>COUNTIF('Piano Rateizzazione'!O4:O12,"In corso")</f>
        <v/>
      </c>
    </row>
    <row r="9">
      <c r="A9" s="16" t="inlineStr">
        <is>
          <t>N. Condomini Non Iniziati</t>
        </is>
      </c>
      <c r="B9" s="22">
        <f>COUNTIF('Piano Rateizzazione'!O4:O12,"Non iniziato")</f>
        <v/>
      </c>
    </row>
    <row r="10">
      <c r="A10" s="16" t="inlineStr">
        <is>
          <t>N. Rate Scadute non Pagate</t>
        </is>
      </c>
      <c r="B10" s="22">
        <f>COUNTIF('Piano Rateizzazione'!N4:N12,"&lt;0")</f>
        <v/>
      </c>
    </row>
    <row r="11"/>
    <row r="12"/>
    <row r="13">
      <c r="A13" s="2" t="inlineStr">
        <is>
          <t>Condomino</t>
        </is>
      </c>
      <c r="B13" s="2" t="inlineStr">
        <is>
          <t>Importo Pagato (€)</t>
        </is>
      </c>
      <c r="C13" s="2" t="inlineStr">
        <is>
          <t>Importo Residuo (€)</t>
        </is>
      </c>
    </row>
    <row r="14">
      <c r="A14" s="23">
        <f>'Piano Rateizzazione'!B4</f>
        <v/>
      </c>
      <c r="B14" s="24">
        <f>'Piano Rateizzazione'!J4</f>
        <v/>
      </c>
      <c r="C14" s="24">
        <f>'Piano Rateizzazione'!L4</f>
        <v/>
      </c>
    </row>
    <row r="15">
      <c r="A15" s="25">
        <f>'Piano Rateizzazione'!B5</f>
        <v/>
      </c>
      <c r="B15" s="26">
        <f>'Piano Rateizzazione'!J5</f>
        <v/>
      </c>
      <c r="C15" s="26">
        <f>'Piano Rateizzazione'!L5</f>
        <v/>
      </c>
    </row>
    <row r="16">
      <c r="A16" s="23">
        <f>'Piano Rateizzazione'!B6</f>
        <v/>
      </c>
      <c r="B16" s="24">
        <f>'Piano Rateizzazione'!J6</f>
        <v/>
      </c>
      <c r="C16" s="24">
        <f>'Piano Rateizzazione'!L6</f>
        <v/>
      </c>
    </row>
    <row r="17">
      <c r="A17" s="25">
        <f>'Piano Rateizzazione'!B7</f>
        <v/>
      </c>
      <c r="B17" s="26">
        <f>'Piano Rateizzazione'!J7</f>
        <v/>
      </c>
      <c r="C17" s="26">
        <f>'Piano Rateizzazione'!L7</f>
        <v/>
      </c>
    </row>
    <row r="18">
      <c r="A18" s="23">
        <f>'Piano Rateizzazione'!B8</f>
        <v/>
      </c>
      <c r="B18" s="24">
        <f>'Piano Rateizzazione'!J8</f>
        <v/>
      </c>
      <c r="C18" s="24">
        <f>'Piano Rateizzazione'!L8</f>
        <v/>
      </c>
    </row>
    <row r="19">
      <c r="A19" s="25">
        <f>'Piano Rateizzazione'!B9</f>
        <v/>
      </c>
      <c r="B19" s="26">
        <f>'Piano Rateizzazione'!J9</f>
        <v/>
      </c>
      <c r="C19" s="26">
        <f>'Piano Rateizzazione'!L9</f>
        <v/>
      </c>
    </row>
    <row r="20">
      <c r="A20" s="23">
        <f>'Piano Rateizzazione'!B10</f>
        <v/>
      </c>
      <c r="B20" s="24">
        <f>'Piano Rateizzazione'!J10</f>
        <v/>
      </c>
      <c r="C20" s="24">
        <f>'Piano Rateizzazione'!L10</f>
        <v/>
      </c>
    </row>
    <row r="21">
      <c r="A21" s="25">
        <f>'Piano Rateizzazione'!B11</f>
        <v/>
      </c>
      <c r="B21" s="26">
        <f>'Piano Rateizzazione'!J11</f>
        <v/>
      </c>
      <c r="C21" s="26">
        <f>'Piano Rateizzazione'!L11</f>
        <v/>
      </c>
    </row>
    <row r="22">
      <c r="A22" s="23">
        <f>'Piano Rateizzazione'!B12</f>
        <v/>
      </c>
      <c r="B22" s="24">
        <f>'Piano Rateizzazione'!J12</f>
        <v/>
      </c>
      <c r="C22" s="24">
        <f>'Piano Rateizzazione'!L12</f>
        <v/>
      </c>
    </row>
    <row r="23"/>
    <row r="24"/>
    <row r="25">
      <c r="A25" s="27" t="inlineStr">
        <is>
          <t>Stato</t>
        </is>
      </c>
      <c r="B25" s="27" t="inlineStr">
        <is>
          <t>Numero Condomini</t>
        </is>
      </c>
    </row>
    <row r="26">
      <c r="A26" s="28" t="inlineStr">
        <is>
          <t>Saldato</t>
        </is>
      </c>
      <c r="B26" s="28">
        <f>COUNTIF('Piano Rateizzazione'!O4:O12,"Saldato")</f>
        <v/>
      </c>
    </row>
    <row r="27">
      <c r="A27" s="29" t="inlineStr">
        <is>
          <t>In corso</t>
        </is>
      </c>
      <c r="B27" s="29">
        <f>COUNTIF('Piano Rateizzazione'!O4:O12,"In corso")</f>
        <v/>
      </c>
    </row>
    <row r="28">
      <c r="A28" s="28" t="inlineStr">
        <is>
          <t>Non iniziato</t>
        </is>
      </c>
      <c r="B28" s="28">
        <f>COUNTIF('Piano Rateizzazione'!O4:O12,"Non iniziato")</f>
        <v/>
      </c>
    </row>
  </sheetData>
  <mergeCells count="1">
    <mergeCell ref="A1:H1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selection activeCell="A1" sqref="A1"/>
    </sheetView>
  </sheetViews>
  <sheetFormatPr baseColWidth="8" defaultRowHeight="15"/>
  <cols>
    <col width="26" customWidth="1" min="1" max="1"/>
    <col width="95" customWidth="1" min="2" max="2"/>
  </cols>
  <sheetData>
    <row r="1">
      <c r="A1" s="19" t="inlineStr">
        <is>
          <t>GUIDA ALL'USO DEL FILE - RATEIZZAZIONE RATE CONDOMINIALI</t>
        </is>
      </c>
    </row>
    <row r="2"/>
    <row r="3">
      <c r="A3" s="30" t="inlineStr">
        <is>
          <t>Sezione / Colonna</t>
        </is>
      </c>
      <c r="B3" s="30" t="inlineStr">
        <is>
          <t>Descrizione</t>
        </is>
      </c>
    </row>
    <row r="4" ht="34" customHeight="1">
      <c r="A4" s="4" t="inlineStr">
        <is>
          <t>Piano Rateizzazione</t>
        </is>
      </c>
      <c r="B4" s="4" t="inlineStr">
        <is>
          <t>Contiene l'elenco dei condomini con il piano di rateizzazione delle somme dovute. Compilare le celle gialle: Rate Pagate, Metodo Pagamento e Note. Tutti i totali, la Rata Mensile, l'Importo Pagato, l'Importo Residuo e lo Stato si aggiornano automaticamente tramite formule.</t>
        </is>
      </c>
    </row>
    <row r="5" ht="34" customHeight="1">
      <c r="A5" s="31" t="inlineStr">
        <is>
          <t>Colonna Millesimi</t>
        </is>
      </c>
      <c r="B5" s="31" t="inlineStr">
        <is>
          <t>Indica la quota millesimale di proprietà di ciascun condomino, utile per il riparto delle spese condominiali.</t>
        </is>
      </c>
    </row>
    <row r="6" ht="34" customHeight="1">
      <c r="A6" s="4" t="inlineStr">
        <is>
          <t>Rata Mensile (€)</t>
        </is>
      </c>
      <c r="B6" s="4" t="inlineStr">
        <is>
          <t>Calcolata automaticamente dividendo l'Importo Totale Dovuto per il Numero di Rate concordate (formula =Importo/Numero Rate).</t>
        </is>
      </c>
    </row>
    <row r="7" ht="34" customHeight="1">
      <c r="A7" s="31" t="inlineStr">
        <is>
          <t>Importo Pagato / Residuo</t>
        </is>
      </c>
      <c r="B7" s="31" t="inlineStr">
        <is>
          <t>Calcolati moltiplicando la Rata Mensile per le Rate Pagate e per differenza rispetto al totale dovuto.</t>
        </is>
      </c>
    </row>
    <row r="8" ht="34" customHeight="1">
      <c r="A8" s="4" t="inlineStr">
        <is>
          <t>Giorni alla Scadenza</t>
        </is>
      </c>
      <c r="B8" s="4" t="inlineStr">
        <is>
          <t>Calcola i giorni residui rispetto alla Data Prossima Scadenza; un valore negativo evidenzia una rata scaduta e non pagata (evidenziata in rosso).</t>
        </is>
      </c>
    </row>
    <row r="9" ht="34" customHeight="1">
      <c r="A9" s="31" t="inlineStr">
        <is>
          <t>Stato</t>
        </is>
      </c>
      <c r="B9" s="31" t="inlineStr">
        <is>
          <t>Formula automatica: 'Saldato' se il residuo è pari o inferiore a zero, 'Non iniziato' se nessuna rata è stata pagata, altrimenti 'In corso'. Colori automatici tramite formattazione condizionale.</t>
        </is>
      </c>
    </row>
    <row r="10" ht="34" customHeight="1">
      <c r="A10" s="4" t="inlineStr">
        <is>
          <t>Dashboard</t>
        </is>
      </c>
      <c r="B10" s="4" t="inlineStr">
        <is>
          <t>Riepiloga i principali indicatori (KPI): totale dovuto, incassato, residuo, percentuale di incasso e numero di condomini per stato. Include grafici a barre, a torta e a linee generati dai dati del Piano Rateizzazione.</t>
        </is>
      </c>
    </row>
    <row r="11" ht="34" customHeight="1">
      <c r="A11" s="31" t="inlineStr">
        <is>
          <t>Metodo Pagamento</t>
        </is>
      </c>
      <c r="B11" s="31" t="inlineStr">
        <is>
          <t>Menu a tendina con le opzioni: Bonifico, RID, Contanti, Assegno. Selezionare il metodo utilizzato da ciascun condomino.</t>
        </is>
      </c>
    </row>
    <row r="12" ht="34" customHeight="1">
      <c r="A12" s="4" t="inlineStr">
        <is>
          <t>Aggiornamento dati</t>
        </is>
      </c>
      <c r="B12" s="4" t="inlineStr">
        <is>
          <t>Per aggiornare il file basta modificare le celle gialle (Rate Pagate, Metodo Pagamento, Note): tutte le formule e i grafici si aggiorneranno automaticamente.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2026-07-21T15:22:11Z</dcterms:created>
  <dcterms:modified xmlns:dcterms="http://purl.org/dc/terms/" xmlns:xsi="http://www.w3.org/2001/XMLSchema-instance" xsi:type="dcterms:W3CDTF">2026-07-21T15:22:11Z</dcterms:modified>
</cp:coreProperties>
</file>