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3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gistro provvigioni" sheetId="1" state="visible" r:id="rId1"/>
    <sheet xmlns:r="http://schemas.openxmlformats.org/officeDocument/2006/relationships" name="Riepilogo" sheetId="2" state="visible" r:id="rId2"/>
    <sheet xmlns:r="http://schemas.openxmlformats.org/officeDocument/2006/relationships" name="Istruzioni" sheetId="3" state="visible" r:id="rId3"/>
  </sheets>
  <definedNames>
    <definedName name="_xlnm._FilterDatabase" localSheetId="0" hidden="1">'Registro provvigioni'!$A$1:$Z$101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DD/MM/YYYY"/>
    <numFmt numFmtId="165" formatCode="#.##0,00 &quot;€&quot;"/>
    <numFmt numFmtId="166" formatCode="0,00%"/>
  </numFmts>
  <fonts count="6">
    <font>
      <name val="Calibri"/>
      <family val="2"/>
      <color theme="1"/>
      <sz val="11"/>
      <scheme val="minor"/>
    </font>
    <font>
      <name val="Calibri"/>
      <b val="1"/>
      <color rgb="00FFFFFF"/>
      <sz val="11"/>
    </font>
    <font>
      <name val="Calibri"/>
      <color rgb="001F2937"/>
      <sz val="10"/>
    </font>
    <font>
      <name val="Calibri"/>
      <b val="1"/>
      <color rgb="00FFFFFF"/>
      <sz val="10"/>
    </font>
    <font>
      <name val="Calibri"/>
      <b val="1"/>
      <color rgb="00FFFFFF"/>
      <sz val="16"/>
    </font>
    <font>
      <name val="Calibri"/>
      <b val="1"/>
      <color rgb="001F2937"/>
      <sz val="10"/>
    </font>
  </fonts>
  <fills count="9">
    <fill>
      <patternFill/>
    </fill>
    <fill>
      <patternFill patternType="gray125"/>
    </fill>
    <fill>
      <patternFill patternType="solid">
        <fgColor rgb="000F766E"/>
      </patternFill>
    </fill>
    <fill>
      <patternFill patternType="solid">
        <fgColor rgb="00FFFBEB"/>
      </patternFill>
    </fill>
    <fill>
      <patternFill patternType="solid">
        <fgColor rgb="0022C55E"/>
      </patternFill>
    </fill>
    <fill>
      <patternFill patternType="solid">
        <fgColor rgb="00F0FDFA"/>
      </patternFill>
    </fill>
    <fill>
      <patternFill patternType="solid">
        <fgColor rgb="00DC2626"/>
      </patternFill>
    </fill>
    <fill>
      <patternFill patternType="solid">
        <fgColor rgb="00FFFFFF"/>
      </patternFill>
    </fill>
    <fill>
      <patternFill patternType="solid">
        <fgColor rgb="0014B8A6"/>
      </patternFill>
    </fill>
  </fills>
  <borders count="6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  <border>
      <left/>
      <right/>
      <top style="thin">
        <color rgb="00D1D5DB"/>
      </top>
      <bottom/>
      <diagonal/>
    </border>
    <border>
      <left/>
      <right style="thin">
        <color rgb="00D1D5DB"/>
      </right>
      <top style="thin">
        <color rgb="00D1D5DB"/>
      </top>
      <bottom/>
      <diagonal/>
    </border>
    <border>
      <left/>
      <right/>
      <top style="thin">
        <color rgb="00D1D5DB"/>
      </top>
      <bottom style="thin">
        <color rgb="00D1D5DB"/>
      </bottom>
      <diagonal/>
    </border>
    <border>
      <left/>
      <right style="thin">
        <color rgb="00D1D5DB"/>
      </right>
      <top style="thin">
        <color rgb="00D1D5DB"/>
      </top>
      <bottom style="thin">
        <color rgb="00D1D5DB"/>
      </bottom>
      <diagonal/>
    </border>
  </borders>
  <cellStyleXfs count="1">
    <xf numFmtId="0" fontId="0" fillId="0" borderId="0"/>
  </cellStyleXfs>
  <cellXfs count="47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2" fillId="3" borderId="1" applyAlignment="1" pivotButton="0" quotePrefix="0" xfId="0">
      <alignment horizontal="center" vertical="center" wrapText="1"/>
    </xf>
    <xf numFmtId="164" fontId="2" fillId="3" borderId="1" applyAlignment="1" pivotButton="0" quotePrefix="0" xfId="0">
      <alignment horizontal="center" vertical="center" wrapText="1"/>
    </xf>
    <xf numFmtId="0" fontId="2" fillId="3" borderId="1" applyAlignment="1" pivotButton="0" quotePrefix="0" xfId="0">
      <alignment horizontal="left" vertical="center" wrapText="1"/>
    </xf>
    <xf numFmtId="165" fontId="2" fillId="3" borderId="1" applyAlignment="1" pivotButton="0" quotePrefix="0" xfId="0">
      <alignment horizontal="right" vertical="center"/>
    </xf>
    <xf numFmtId="165" fontId="2" fillId="5" borderId="1" applyAlignment="1" pivotButton="0" quotePrefix="0" xfId="0">
      <alignment horizontal="right" vertical="center"/>
    </xf>
    <xf numFmtId="166" fontId="2" fillId="3" borderId="1" applyAlignment="1" pivotButton="0" quotePrefix="0" xfId="0">
      <alignment horizontal="center" vertical="center" wrapText="1"/>
    </xf>
    <xf numFmtId="166" fontId="2" fillId="5" borderId="1" applyAlignment="1" pivotButton="0" quotePrefix="0" xfId="0">
      <alignment horizontal="center" vertical="center" wrapText="1"/>
    </xf>
    <xf numFmtId="0" fontId="3" fillId="4" borderId="1" applyAlignment="1" pivotButton="0" quotePrefix="0" xfId="0">
      <alignment horizontal="center" vertical="center" wrapText="1"/>
    </xf>
    <xf numFmtId="165" fontId="2" fillId="0" borderId="1" applyAlignment="1" pivotButton="0" quotePrefix="0" xfId="0">
      <alignment horizontal="right" vertical="center"/>
    </xf>
    <xf numFmtId="166" fontId="2" fillId="0" borderId="1" applyAlignment="1" pivotButton="0" quotePrefix="0" xfId="0">
      <alignment horizontal="center" vertical="center" wrapText="1"/>
    </xf>
    <xf numFmtId="0" fontId="3" fillId="6" borderId="1" applyAlignment="1" pivotButton="0" quotePrefix="0" xfId="0">
      <alignment horizontal="center" vertical="center" wrapText="1"/>
    </xf>
    <xf numFmtId="0" fontId="2" fillId="0" borderId="1" applyAlignment="1" pivotButton="0" quotePrefix="0" xfId="0">
      <alignment horizontal="center" vertical="center" wrapText="1"/>
    </xf>
    <xf numFmtId="164" fontId="2" fillId="0" borderId="1" applyAlignment="1" pivotButton="0" quotePrefix="0" xfId="0">
      <alignment horizontal="center" vertical="center" wrapText="1"/>
    </xf>
    <xf numFmtId="0" fontId="2" fillId="0" borderId="1" applyAlignment="1" pivotButton="0" quotePrefix="0" xfId="0">
      <alignment horizontal="left" vertical="center" wrapText="1"/>
    </xf>
    <xf numFmtId="0" fontId="4" fillId="2" borderId="1" applyAlignment="1" pivotButton="0" quotePrefix="0" xfId="0">
      <alignment horizontal="center" vertical="center" wrapText="1"/>
    </xf>
    <xf numFmtId="0" fontId="0" fillId="2" borderId="1" pivotButton="0" quotePrefix="0" xfId="0"/>
    <xf numFmtId="0" fontId="5" fillId="5" borderId="1" applyAlignment="1" pivotButton="0" quotePrefix="0" xfId="0">
      <alignment horizontal="left" vertical="center" wrapText="1"/>
    </xf>
    <xf numFmtId="1" fontId="0" fillId="5" borderId="1" applyAlignment="1" pivotButton="0" quotePrefix="0" xfId="0">
      <alignment horizontal="right" vertical="center"/>
    </xf>
    <xf numFmtId="0" fontId="5" fillId="7" borderId="1" applyAlignment="1" pivotButton="0" quotePrefix="0" xfId="0">
      <alignment horizontal="left" vertical="center" wrapText="1"/>
    </xf>
    <xf numFmtId="165" fontId="0" fillId="7" borderId="1" applyAlignment="1" pivotButton="0" quotePrefix="0" xfId="0">
      <alignment horizontal="right" vertical="center"/>
    </xf>
    <xf numFmtId="165" fontId="0" fillId="5" borderId="1" applyAlignment="1" pivotButton="0" quotePrefix="0" xfId="0">
      <alignment horizontal="right" vertical="center"/>
    </xf>
    <xf numFmtId="1" fontId="0" fillId="7" borderId="1" applyAlignment="1" pivotButton="0" quotePrefix="0" xfId="0">
      <alignment horizontal="right" vertical="center"/>
    </xf>
    <xf numFmtId="166" fontId="0" fillId="7" borderId="1" applyAlignment="1" pivotButton="0" quotePrefix="0" xfId="0">
      <alignment horizontal="right" vertical="center"/>
    </xf>
    <xf numFmtId="0" fontId="5" fillId="8" borderId="1" applyAlignment="1" pivotButton="0" quotePrefix="0" xfId="0">
      <alignment horizontal="center" vertical="center" wrapText="1"/>
    </xf>
    <xf numFmtId="0" fontId="0" fillId="5" borderId="1" applyAlignment="1" pivotButton="0" quotePrefix="0" xfId="0">
      <alignment horizontal="center" vertical="center" wrapText="1"/>
    </xf>
    <xf numFmtId="0" fontId="0" fillId="7" borderId="1" applyAlignment="1" pivotButton="0" quotePrefix="0" xfId="0">
      <alignment horizontal="center" vertical="center" wrapText="1"/>
    </xf>
    <xf numFmtId="166" fontId="0" fillId="3" borderId="1" applyAlignment="1" pivotButton="0" quotePrefix="0" xfId="0">
      <alignment horizontal="center" vertical="center" wrapText="1"/>
    </xf>
    <xf numFmtId="0" fontId="5" fillId="8" borderId="1" applyAlignment="1" pivotButton="0" quotePrefix="0" xfId="0">
      <alignment horizontal="left" vertical="center" wrapText="1"/>
    </xf>
    <xf numFmtId="0" fontId="0" fillId="0" borderId="1" applyAlignment="1" pivotButton="0" quotePrefix="0" xfId="0">
      <alignment horizontal="left" vertical="top" wrapText="1"/>
    </xf>
    <xf numFmtId="0" fontId="5" fillId="3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left" vertical="center" wrapText="1"/>
    </xf>
    <xf numFmtId="164" fontId="2" fillId="3" borderId="1" applyAlignment="1" pivotButton="0" quotePrefix="0" xfId="0">
      <alignment horizontal="center" vertical="center" wrapText="1"/>
    </xf>
    <xf numFmtId="165" fontId="2" fillId="3" borderId="1" applyAlignment="1" pivotButton="0" quotePrefix="0" xfId="0">
      <alignment horizontal="right" vertical="center"/>
    </xf>
    <xf numFmtId="165" fontId="2" fillId="5" borderId="1" applyAlignment="1" pivotButton="0" quotePrefix="0" xfId="0">
      <alignment horizontal="right" vertical="center"/>
    </xf>
    <xf numFmtId="166" fontId="2" fillId="3" borderId="1" applyAlignment="1" pivotButton="0" quotePrefix="0" xfId="0">
      <alignment horizontal="center" vertical="center" wrapText="1"/>
    </xf>
    <xf numFmtId="166" fontId="2" fillId="5" borderId="1" applyAlignment="1" pivotButton="0" quotePrefix="0" xfId="0">
      <alignment horizontal="center" vertical="center" wrapText="1"/>
    </xf>
    <xf numFmtId="165" fontId="2" fillId="0" borderId="1" applyAlignment="1" pivotButton="0" quotePrefix="0" xfId="0">
      <alignment horizontal="right" vertical="center"/>
    </xf>
    <xf numFmtId="166" fontId="2" fillId="0" borderId="1" applyAlignment="1" pivotButton="0" quotePrefix="0" xfId="0">
      <alignment horizontal="center" vertical="center" wrapText="1"/>
    </xf>
    <xf numFmtId="164" fontId="2" fillId="0" borderId="1" applyAlignment="1" pivotButton="0" quotePrefix="0" xfId="0">
      <alignment horizontal="center" vertical="center" wrapText="1"/>
    </xf>
    <xf numFmtId="0" fontId="0" fillId="0" borderId="4" pivotButton="0" quotePrefix="0" xfId="0"/>
    <xf numFmtId="0" fontId="0" fillId="0" borderId="5" pivotButton="0" quotePrefix="0" xfId="0"/>
    <xf numFmtId="165" fontId="0" fillId="7" borderId="1" applyAlignment="1" pivotButton="0" quotePrefix="0" xfId="0">
      <alignment horizontal="right" vertical="center"/>
    </xf>
    <xf numFmtId="165" fontId="0" fillId="5" borderId="1" applyAlignment="1" pivotButton="0" quotePrefix="0" xfId="0">
      <alignment horizontal="right" vertical="center"/>
    </xf>
    <xf numFmtId="166" fontId="0" fillId="7" borderId="1" applyAlignment="1" pivotButton="0" quotePrefix="0" xfId="0">
      <alignment horizontal="right" vertical="center"/>
    </xf>
    <xf numFmtId="166" fontId="0" fillId="3" borderId="1" applyAlignment="1" pivotButton="0" quotePrefix="0" xfId="0">
      <alignment horizontal="center" vertical="center" wrapText="1"/>
    </xf>
  </cellXfs>
  <cellStyles count="1">
    <cellStyle name="Normal" xfId="0" builtinId="0" hidden="0"/>
  </cellStyles>
  <dxfs count="4">
    <dxf>
      <font>
        <name val="Calibri"/>
        <b val="1"/>
        <color rgb="00FFFFFF"/>
        <sz val="10"/>
      </font>
      <fill>
        <patternFill patternType="solid">
          <fgColor rgb="0022C55E"/>
        </patternFill>
      </fill>
    </dxf>
    <dxf>
      <font>
        <name val="Calibri"/>
        <b val="1"/>
        <color rgb="00FFFFFF"/>
        <sz val="10"/>
      </font>
      <fill>
        <patternFill patternType="solid">
          <fgColor rgb="00DC2626"/>
        </patternFill>
      </fill>
    </dxf>
    <dxf>
      <fill>
        <patternFill patternType="solid">
          <fgColor rgb="00FFFBEB"/>
        </patternFill>
      </fill>
    </dxf>
    <dxf>
      <fill>
        <patternFill patternType="solid">
          <fgColor rgb="00F0FDFA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Provvigioni lorde per agente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'Riepilogo'!C21</f>
            </strRef>
          </tx>
          <spPr>
            <a:solidFill xmlns:a="http://schemas.openxmlformats.org/drawingml/2006/main">
              <a:srgbClr val="0F766E"/>
            </a:solidFill>
            <a:ln xmlns:a="http://schemas.openxmlformats.org/drawingml/2006/main">
              <a:solidFill>
                <a:srgbClr val="0F766E"/>
              </a:solidFill>
              <a:prstDash val="solid"/>
            </a:ln>
          </spPr>
          <cat>
            <numRef>
              <f>'Riepilogo'!$A$22:$A$24</f>
            </numRef>
          </cat>
          <val>
            <numRef>
              <f>'Riepilogo'!$C$22:$C$24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Agente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Importo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Distribuzione per stato pagamento</a:t>
            </a:r>
          </a:p>
        </rich>
      </tx>
    </title>
    <plotArea>
      <doughnutChart>
        <varyColors val="1"/>
        <ser>
          <idx val="0"/>
          <order val="0"/>
          <tx>
            <strRef>
              <f>'Riepilogo'!B13</f>
            </strRef>
          </tx>
          <spPr>
            <a:ln xmlns:a="http://schemas.openxmlformats.org/drawingml/2006/main">
              <a:prstDash val="solid"/>
            </a:ln>
          </spPr>
          <cat>
            <numRef>
              <f>'Riepilogo'!$A$14:$A$17</f>
            </numRef>
          </cat>
          <val>
            <numRef>
              <f>'Riepilogo'!$B$14:$B$17</f>
            </numRef>
          </val>
        </ser>
        <firstSliceAng val="0"/>
        <holeSize val="55"/>
      </doughnutChart>
    </plotArea>
    <legend>
      <legendPos val="r"/>
    </legend>
    <plotVisOnly val="1"/>
    <dispBlanksAs val="gap"/>
  </chart>
</chartSpace>
</file>

<file path=xl/charts/chart3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Confronto compravendite e locazioni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'Riepilogo'!G13</f>
            </strRef>
          </tx>
          <spPr>
            <a:solidFill xmlns:a="http://schemas.openxmlformats.org/drawingml/2006/main">
              <a:srgbClr val="14B8A6"/>
            </a:solidFill>
            <a:ln xmlns:a="http://schemas.openxmlformats.org/drawingml/2006/main">
              <a:solidFill>
                <a:srgbClr val="14B8A6"/>
              </a:solidFill>
              <a:prstDash val="solid"/>
            </a:ln>
          </spPr>
          <cat>
            <numRef>
              <f>'Riepilogo'!$E$14:$E$15</f>
            </numRef>
          </cat>
          <val>
            <numRef>
              <f>'Riepilogo'!$G$14:$G$15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Importo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Tipo operazione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chart" Target="/xl/charts/chart3.xml" Id="rId3"/></Relationships>
</file>

<file path=xl/drawings/drawing1.xml><?xml version="1.0" encoding="utf-8"?>
<wsDr xmlns="http://schemas.openxmlformats.org/drawingml/2006/spreadsheetDrawing">
  <oneCellAnchor>
    <from>
      <col>10</col>
      <colOff>0</colOff>
      <row>2</row>
      <rowOff>0</rowOff>
    </from>
    <ext cx="4680000" cy="252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10</col>
      <colOff>0</colOff>
      <row>17</row>
      <rowOff>0</rowOff>
    </from>
    <ext cx="4680000" cy="252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10</col>
      <colOff>0</colOff>
      <row>32</row>
      <rowOff>0</rowOff>
    </from>
    <ext cx="4680000" cy="2520000"/>
    <graphicFrame>
      <nvGraphicFramePr>
        <cNvPr id="3" name="Chart 3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Z101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5" customWidth="1" min="1" max="1"/>
    <col width="15" customWidth="1" min="2" max="2"/>
    <col width="20" customWidth="1" min="3" max="3"/>
    <col width="19" customWidth="1" min="4" max="4"/>
    <col width="28" customWidth="1" min="5" max="5"/>
    <col width="28" customWidth="1" min="6" max="6"/>
    <col width="16" customWidth="1" min="7" max="7"/>
    <col width="24" customWidth="1" min="8" max="8"/>
    <col width="25" customWidth="1" min="9" max="9"/>
    <col width="21" customWidth="1" min="10" max="10"/>
    <col width="20" customWidth="1" min="11" max="11"/>
    <col width="20" customWidth="1" min="12" max="12"/>
    <col width="18" customWidth="1" min="13" max="13"/>
    <col width="22" customWidth="1" min="14" max="14"/>
    <col width="21" customWidth="1" min="15" max="15"/>
    <col width="23" customWidth="1" min="16" max="16"/>
    <col width="17" customWidth="1" min="17" max="17"/>
    <col width="18" customWidth="1" min="18" max="18"/>
    <col width="22" customWidth="1" min="19" max="19"/>
    <col width="17" customWidth="1" min="20" max="20"/>
    <col width="19" customWidth="1" min="21" max="21"/>
    <col width="20" customWidth="1" min="22" max="22"/>
    <col width="18" customWidth="1" min="23" max="23"/>
    <col width="16" customWidth="1" min="24" max="24"/>
    <col width="16" customWidth="1" min="25" max="25"/>
    <col width="32" customWidth="1" min="26" max="26"/>
  </cols>
  <sheetData>
    <row r="1" ht="42" customHeight="1">
      <c r="A1" s="1" t="inlineStr">
        <is>
          <t>ID operazione</t>
        </is>
      </c>
      <c r="B1" s="1" t="inlineStr">
        <is>
          <t>Data incarico</t>
        </is>
      </c>
      <c r="C1" s="1" t="inlineStr">
        <is>
          <t>Data rogito/contratto</t>
        </is>
      </c>
      <c r="D1" s="1" t="inlineStr">
        <is>
          <t>Tipo operazione</t>
        </is>
      </c>
      <c r="E1" s="1" t="inlineStr">
        <is>
          <t>Immobile</t>
        </is>
      </c>
      <c r="F1" s="1" t="inlineStr">
        <is>
          <t>Indirizzo</t>
        </is>
      </c>
      <c r="G1" s="1" t="inlineStr">
        <is>
          <t>Città</t>
        </is>
      </c>
      <c r="H1" s="1" t="inlineStr">
        <is>
          <t>Cliente / proprietario</t>
        </is>
      </c>
      <c r="I1" s="1" t="inlineStr">
        <is>
          <t>Acquirente / conduttore</t>
        </is>
      </c>
      <c r="J1" s="1" t="inlineStr">
        <is>
          <t>Agente responsabile</t>
        </is>
      </c>
      <c r="K1" s="1" t="inlineStr">
        <is>
          <t>Valore immobile (€)</t>
        </is>
      </c>
      <c r="L1" s="1" t="inlineStr">
        <is>
          <t>Canone mensile (€)</t>
        </is>
      </c>
      <c r="M1" s="1" t="inlineStr">
        <is>
          <t>Mensilità considerate</t>
        </is>
      </c>
      <c r="N1" s="1" t="inlineStr">
        <is>
          <t>Base provvigionale (€)</t>
        </is>
      </c>
      <c r="O1" s="1" t="inlineStr">
        <is>
          <t>Aliquota provvigione (%)</t>
        </is>
      </c>
      <c r="P1" s="1" t="inlineStr">
        <is>
          <t>Provvigione imponibile (€)</t>
        </is>
      </c>
      <c r="Q1" s="1" t="inlineStr">
        <is>
          <t>Aliquota IVA (%)</t>
        </is>
      </c>
      <c r="R1" s="1" t="inlineStr">
        <is>
          <t>IVA (€)</t>
        </is>
      </c>
      <c r="S1" s="1" t="inlineStr">
        <is>
          <t>Provvigione lorda (€)</t>
        </is>
      </c>
      <c r="T1" s="1" t="inlineStr">
        <is>
          <t>Quota agente (%)</t>
        </is>
      </c>
      <c r="U1" s="1" t="inlineStr">
        <is>
          <t>Quota agente (€)</t>
        </is>
      </c>
      <c r="V1" s="1" t="inlineStr">
        <is>
          <t>Quota agenzia (€)</t>
        </is>
      </c>
      <c r="W1" s="1" t="inlineStr">
        <is>
          <t>Stato pagamento</t>
        </is>
      </c>
      <c r="X1" s="1" t="inlineStr">
        <is>
          <t>Data fattura</t>
        </is>
      </c>
      <c r="Y1" s="1" t="inlineStr">
        <is>
          <t>Data incasso</t>
        </is>
      </c>
      <c r="Z1" s="1" t="inlineStr">
        <is>
          <t>Note</t>
        </is>
      </c>
    </row>
    <row r="2">
      <c r="A2" s="2" t="inlineStr">
        <is>
          <t>OP-2026-001</t>
        </is>
      </c>
      <c r="B2" s="33" t="n">
        <v>46058</v>
      </c>
      <c r="C2" s="33" t="n">
        <v>46109</v>
      </c>
      <c r="D2" s="2" t="inlineStr">
        <is>
          <t>Compravendita</t>
        </is>
      </c>
      <c r="E2" s="4" t="inlineStr">
        <is>
          <t>Trilocale con balcone</t>
        </is>
      </c>
      <c r="F2" s="4" t="inlineStr">
        <is>
          <t>Via Roma 12</t>
        </is>
      </c>
      <c r="G2" s="2" t="inlineStr">
        <is>
          <t>Milano</t>
        </is>
      </c>
      <c r="H2" s="4" t="inlineStr">
        <is>
          <t>Marco Rossi</t>
        </is>
      </c>
      <c r="I2" s="4" t="inlineStr">
        <is>
          <t>Giulia Bianchi</t>
        </is>
      </c>
      <c r="J2" s="2" t="inlineStr">
        <is>
          <t>Paolo Moretti</t>
        </is>
      </c>
      <c r="K2" s="34" t="n">
        <v>320000</v>
      </c>
      <c r="L2" s="34" t="n"/>
      <c r="M2" s="2" t="n"/>
      <c r="N2" s="35">
        <f>IF($A2="","",IF($D2="Compravendita",$K2,IF($D2="Locazione",$L2*$M2,0)))</f>
        <v/>
      </c>
      <c r="O2" s="36" t="n">
        <v>0.03</v>
      </c>
      <c r="P2" s="35">
        <f>IF($A2="","",$N2*$O2)</f>
        <v/>
      </c>
      <c r="Q2" s="37">
        <f>IF($A2="","",IFERROR(VLOOKUP('Riepilogo'!$H$15,'Riepilogo'!$H$15:$I$17,2,FALSE),0))</f>
        <v/>
      </c>
      <c r="R2" s="35">
        <f>IF($A2="","",$P2*$Q2)</f>
        <v/>
      </c>
      <c r="S2" s="35">
        <f>IF($A2="","",$P2+$R2)</f>
        <v/>
      </c>
      <c r="T2" s="36" t="n">
        <v>0.35</v>
      </c>
      <c r="U2" s="35">
        <f>IF($A2="","",$S2*$T2)</f>
        <v/>
      </c>
      <c r="V2" s="35">
        <f>IF($A2="","",$S2-$U2)</f>
        <v/>
      </c>
      <c r="W2" s="9" t="inlineStr">
        <is>
          <t>Incassata</t>
        </is>
      </c>
      <c r="X2" s="33" t="n">
        <v>46111</v>
      </c>
      <c r="Y2" s="33" t="n">
        <v>46130</v>
      </c>
      <c r="Z2" s="4" t="inlineStr">
        <is>
          <t>Saldo ricevuto con bonifico.</t>
        </is>
      </c>
    </row>
    <row r="3">
      <c r="A3" s="2" t="inlineStr">
        <is>
          <t>OP-2026-002</t>
        </is>
      </c>
      <c r="B3" s="33" t="n">
        <v>46071</v>
      </c>
      <c r="C3" s="33" t="n">
        <v>46127</v>
      </c>
      <c r="D3" s="2" t="inlineStr">
        <is>
          <t>Compravendita</t>
        </is>
      </c>
      <c r="E3" s="4" t="inlineStr">
        <is>
          <t>Attico panoramico</t>
        </is>
      </c>
      <c r="F3" s="4" t="inlineStr">
        <is>
          <t>Corso Italia 45</t>
        </is>
      </c>
      <c r="G3" s="2" t="inlineStr">
        <is>
          <t>Roma</t>
        </is>
      </c>
      <c r="H3" s="4" t="inlineStr">
        <is>
          <t>Anna Esposito</t>
        </is>
      </c>
      <c r="I3" s="4" t="inlineStr">
        <is>
          <t>Lorenzo Martini</t>
        </is>
      </c>
      <c r="J3" s="2" t="inlineStr">
        <is>
          <t>Silvia Ricci</t>
        </is>
      </c>
      <c r="K3" s="34" t="n">
        <v>490000</v>
      </c>
      <c r="L3" s="34" t="n"/>
      <c r="M3" s="2" t="n"/>
      <c r="N3" s="38">
        <f>IF($A3="","",IF($D3="Compravendita",$K3,IF($D3="Locazione",$L3*$M3,0)))</f>
        <v/>
      </c>
      <c r="O3" s="36" t="n">
        <v>0.025</v>
      </c>
      <c r="P3" s="38">
        <f>IF($A3="","",$N3*$O3)</f>
        <v/>
      </c>
      <c r="Q3" s="39">
        <f>IF($A3="","",IFERROR(VLOOKUP('Riepilogo'!$H$15,'Riepilogo'!$H$15:$I$17,2,FALSE),0))</f>
        <v/>
      </c>
      <c r="R3" s="38">
        <f>IF($A3="","",$P3*$Q3)</f>
        <v/>
      </c>
      <c r="S3" s="38">
        <f>IF($A3="","",$P3+$R3)</f>
        <v/>
      </c>
      <c r="T3" s="36" t="n">
        <v>0.4</v>
      </c>
      <c r="U3" s="38">
        <f>IF($A3="","",$S3*$T3)</f>
        <v/>
      </c>
      <c r="V3" s="38">
        <f>IF($A3="","",$S3-$U3)</f>
        <v/>
      </c>
      <c r="W3" s="2" t="inlineStr">
        <is>
          <t>Fatturata</t>
        </is>
      </c>
      <c r="X3" s="33" t="n">
        <v>46129</v>
      </c>
      <c r="Y3" s="33" t="n"/>
      <c r="Z3" s="4" t="inlineStr">
        <is>
          <t>In attesa della scadenza fattura.</t>
        </is>
      </c>
    </row>
    <row r="4">
      <c r="A4" s="2" t="inlineStr">
        <is>
          <t>OP-2026-003</t>
        </is>
      </c>
      <c r="B4" s="33" t="n">
        <v>46083</v>
      </c>
      <c r="C4" s="33" t="n">
        <v>46164</v>
      </c>
      <c r="D4" s="2" t="inlineStr">
        <is>
          <t>Compravendita</t>
        </is>
      </c>
      <c r="E4" s="4" t="inlineStr">
        <is>
          <t>Quadrilocale ristrutturato</t>
        </is>
      </c>
      <c r="F4" s="4" t="inlineStr">
        <is>
          <t>Via Garibaldi 8</t>
        </is>
      </c>
      <c r="G4" s="2" t="inlineStr">
        <is>
          <t>Torino</t>
        </is>
      </c>
      <c r="H4" s="4" t="inlineStr">
        <is>
          <t>Luca Ferrari</t>
        </is>
      </c>
      <c r="I4" s="4" t="inlineStr">
        <is>
          <t>Sara Greco</t>
        </is>
      </c>
      <c r="J4" s="2" t="inlineStr">
        <is>
          <t>Andrea De Angelis</t>
        </is>
      </c>
      <c r="K4" s="34" t="n">
        <v>240000</v>
      </c>
      <c r="L4" s="34" t="n"/>
      <c r="M4" s="2" t="n"/>
      <c r="N4" s="35">
        <f>IF($A4="","",IF($D4="Compravendita",$K4,IF($D4="Locazione",$L4*$M4,0)))</f>
        <v/>
      </c>
      <c r="O4" s="36" t="n">
        <v>0.035</v>
      </c>
      <c r="P4" s="35">
        <f>IF($A4="","",$N4*$O4)</f>
        <v/>
      </c>
      <c r="Q4" s="37">
        <f>IF($A4="","",IFERROR(VLOOKUP('Riepilogo'!$H$15,'Riepilogo'!$H$15:$I$17,2,FALSE),0))</f>
        <v/>
      </c>
      <c r="R4" s="35">
        <f>IF($A4="","",$P4*$Q4)</f>
        <v/>
      </c>
      <c r="S4" s="35">
        <f>IF($A4="","",$P4+$R4)</f>
        <v/>
      </c>
      <c r="T4" s="36" t="n">
        <v>0.35</v>
      </c>
      <c r="U4" s="35">
        <f>IF($A4="","",$S4*$T4)</f>
        <v/>
      </c>
      <c r="V4" s="35">
        <f>IF($A4="","",$S4-$U4)</f>
        <v/>
      </c>
      <c r="W4" s="12" t="inlineStr">
        <is>
          <t>Parziale</t>
        </is>
      </c>
      <c r="X4" s="33" t="n">
        <v>46167</v>
      </c>
      <c r="Y4" s="33" t="n">
        <v>46181</v>
      </c>
      <c r="Z4" s="4" t="inlineStr">
        <is>
          <t>Acconto incassato; saldo da sollecitare.</t>
        </is>
      </c>
    </row>
    <row r="5">
      <c r="A5" s="2" t="inlineStr">
        <is>
          <t>OP-2026-004</t>
        </is>
      </c>
      <c r="B5" s="33" t="n">
        <v>46096</v>
      </c>
      <c r="C5" s="33" t="n">
        <v>46183</v>
      </c>
      <c r="D5" s="2" t="inlineStr">
        <is>
          <t>Compravendita</t>
        </is>
      </c>
      <c r="E5" s="4" t="inlineStr">
        <is>
          <t>Loft in centro storico</t>
        </is>
      </c>
      <c r="F5" s="4" t="inlineStr">
        <is>
          <t>Via Dante 3</t>
        </is>
      </c>
      <c r="G5" s="2" t="inlineStr">
        <is>
          <t>Bologna</t>
        </is>
      </c>
      <c r="H5" s="4" t="inlineStr">
        <is>
          <t>Francesca Romano</t>
        </is>
      </c>
      <c r="I5" s="4" t="inlineStr">
        <is>
          <t>Matteo Ricci</t>
        </is>
      </c>
      <c r="J5" s="2" t="inlineStr">
        <is>
          <t>Paolo Moretti</t>
        </is>
      </c>
      <c r="K5" s="34" t="n">
        <v>285000</v>
      </c>
      <c r="L5" s="34" t="n"/>
      <c r="M5" s="2" t="n"/>
      <c r="N5" s="38">
        <f>IF($A5="","",IF($D5="Compravendita",$K5,IF($D5="Locazione",$L5*$M5,0)))</f>
        <v/>
      </c>
      <c r="O5" s="36" t="n">
        <v>0.03</v>
      </c>
      <c r="P5" s="38">
        <f>IF($A5="","",$N5*$O5)</f>
        <v/>
      </c>
      <c r="Q5" s="39">
        <f>IF($A5="","",IFERROR(VLOOKUP('Riepilogo'!$H$15,'Riepilogo'!$H$15:$I$17,2,FALSE),0))</f>
        <v/>
      </c>
      <c r="R5" s="38">
        <f>IF($A5="","",$P5*$Q5)</f>
        <v/>
      </c>
      <c r="S5" s="38">
        <f>IF($A5="","",$P5+$R5)</f>
        <v/>
      </c>
      <c r="T5" s="36" t="n">
        <v>0.35</v>
      </c>
      <c r="U5" s="38">
        <f>IF($A5="","",$S5*$T5)</f>
        <v/>
      </c>
      <c r="V5" s="38">
        <f>IF($A5="","",$S5-$U5)</f>
        <v/>
      </c>
      <c r="W5" s="12" t="inlineStr">
        <is>
          <t>Da fatturare</t>
        </is>
      </c>
      <c r="X5" s="33" t="n"/>
      <c r="Y5" s="33" t="n"/>
      <c r="Z5" s="4" t="inlineStr">
        <is>
          <t>Fattura da emettere dopo verifica documenti.</t>
        </is>
      </c>
    </row>
    <row r="6">
      <c r="A6" s="2" t="inlineStr">
        <is>
          <t>OP-2026-005</t>
        </is>
      </c>
      <c r="B6" s="33" t="n">
        <v>46118</v>
      </c>
      <c r="C6" s="33" t="n">
        <v>46203</v>
      </c>
      <c r="D6" s="2" t="inlineStr">
        <is>
          <t>Compravendita</t>
        </is>
      </c>
      <c r="E6" s="4" t="inlineStr">
        <is>
          <t>Bilocale vista mare</t>
        </is>
      </c>
      <c r="F6" s="4" t="inlineStr">
        <is>
          <t>Viale Europa 21</t>
        </is>
      </c>
      <c r="G6" s="2" t="inlineStr">
        <is>
          <t>Napoli</t>
        </is>
      </c>
      <c r="H6" s="4" t="inlineStr">
        <is>
          <t>Giuseppe Conti</t>
        </is>
      </c>
      <c r="I6" s="4" t="inlineStr">
        <is>
          <t>Elena Vitale</t>
        </is>
      </c>
      <c r="J6" s="2" t="inlineStr">
        <is>
          <t>Silvia Ricci</t>
        </is>
      </c>
      <c r="K6" s="34" t="n">
        <v>185000</v>
      </c>
      <c r="L6" s="34" t="n"/>
      <c r="M6" s="2" t="n"/>
      <c r="N6" s="35">
        <f>IF($A6="","",IF($D6="Compravendita",$K6,IF($D6="Locazione",$L6*$M6,0)))</f>
        <v/>
      </c>
      <c r="O6" s="36" t="n">
        <v>0.04</v>
      </c>
      <c r="P6" s="35">
        <f>IF($A6="","",$N6*$O6)</f>
        <v/>
      </c>
      <c r="Q6" s="37">
        <f>IF($A6="","",IFERROR(VLOOKUP('Riepilogo'!$H$15,'Riepilogo'!$H$15:$I$17,2,FALSE),0))</f>
        <v/>
      </c>
      <c r="R6" s="35">
        <f>IF($A6="","",$P6*$Q6)</f>
        <v/>
      </c>
      <c r="S6" s="35">
        <f>IF($A6="","",$P6+$R6)</f>
        <v/>
      </c>
      <c r="T6" s="36" t="n">
        <v>0.4</v>
      </c>
      <c r="U6" s="35">
        <f>IF($A6="","",$S6*$T6)</f>
        <v/>
      </c>
      <c r="V6" s="35">
        <f>IF($A6="","",$S6-$U6)</f>
        <v/>
      </c>
      <c r="W6" s="9" t="inlineStr">
        <is>
          <t>Incassata</t>
        </is>
      </c>
      <c r="X6" s="33" t="n">
        <v>46205</v>
      </c>
      <c r="Y6" s="33" t="n">
        <v>46219</v>
      </c>
      <c r="Z6" s="4" t="inlineStr">
        <is>
          <t>Incasso completo verificato.</t>
        </is>
      </c>
    </row>
    <row r="7">
      <c r="A7" s="2" t="inlineStr">
        <is>
          <t>OP-2026-006</t>
        </is>
      </c>
      <c r="B7" s="33" t="n">
        <v>46132</v>
      </c>
      <c r="C7" s="33" t="n">
        <v>46147</v>
      </c>
      <c r="D7" s="2" t="inlineStr">
        <is>
          <t>Locazione</t>
        </is>
      </c>
      <c r="E7" s="4" t="inlineStr">
        <is>
          <t>Appartamento arredato</t>
        </is>
      </c>
      <c r="F7" s="4" t="inlineStr">
        <is>
          <t>Via dei Neri 18</t>
        </is>
      </c>
      <c r="G7" s="2" t="inlineStr">
        <is>
          <t>Firenze</t>
        </is>
      </c>
      <c r="H7" s="4" t="inlineStr">
        <is>
          <t>Marco Rossi</t>
        </is>
      </c>
      <c r="I7" s="4" t="inlineStr">
        <is>
          <t>Chiara Lombardi</t>
        </is>
      </c>
      <c r="J7" s="2" t="inlineStr">
        <is>
          <t>Andrea De Angelis</t>
        </is>
      </c>
      <c r="K7" s="34" t="n"/>
      <c r="L7" s="34" t="n">
        <v>1250</v>
      </c>
      <c r="M7" s="2" t="n">
        <v>2</v>
      </c>
      <c r="N7" s="38">
        <f>IF($A7="","",IF($D7="Compravendita",$K7,IF($D7="Locazione",$L7*$M7,0)))</f>
        <v/>
      </c>
      <c r="O7" s="36" t="n">
        <v>1</v>
      </c>
      <c r="P7" s="38">
        <f>IF($A7="","",$N7*$O7)</f>
        <v/>
      </c>
      <c r="Q7" s="39">
        <f>IF($A7="","",IFERROR(VLOOKUP('Riepilogo'!$H$15,'Riepilogo'!$H$15:$I$17,2,FALSE),0))</f>
        <v/>
      </c>
      <c r="R7" s="38">
        <f>IF($A7="","",$P7*$Q7)</f>
        <v/>
      </c>
      <c r="S7" s="38">
        <f>IF($A7="","",$P7+$R7)</f>
        <v/>
      </c>
      <c r="T7" s="36" t="n">
        <v>0.3</v>
      </c>
      <c r="U7" s="38">
        <f>IF($A7="","",$S7*$T7)</f>
        <v/>
      </c>
      <c r="V7" s="38">
        <f>IF($A7="","",$S7-$U7)</f>
        <v/>
      </c>
      <c r="W7" s="9" t="inlineStr">
        <is>
          <t>Incassata</t>
        </is>
      </c>
      <c r="X7" s="33" t="n">
        <v>46148</v>
      </c>
      <c r="Y7" s="33" t="n">
        <v>46162</v>
      </c>
      <c r="Z7" s="4" t="inlineStr">
        <is>
          <t>Provvigione pari a due mensilità.</t>
        </is>
      </c>
    </row>
    <row r="8">
      <c r="A8" s="2" t="inlineStr">
        <is>
          <t>OP-2026-007</t>
        </is>
      </c>
      <c r="B8" s="33" t="n">
        <v>46154</v>
      </c>
      <c r="C8" s="33" t="n">
        <v>46174</v>
      </c>
      <c r="D8" s="2" t="inlineStr">
        <is>
          <t>Locazione</t>
        </is>
      </c>
      <c r="E8" s="4" t="inlineStr">
        <is>
          <t>Monolocale porto antico</t>
        </is>
      </c>
      <c r="F8" s="4" t="inlineStr">
        <is>
          <t>Via XX Settembre 76</t>
        </is>
      </c>
      <c r="G8" s="2" t="inlineStr">
        <is>
          <t>Genova</t>
        </is>
      </c>
      <c r="H8" s="4" t="inlineStr">
        <is>
          <t>Giulia Bianchi</t>
        </is>
      </c>
      <c r="I8" s="4" t="inlineStr">
        <is>
          <t>Davide Rinaldi</t>
        </is>
      </c>
      <c r="J8" s="2" t="inlineStr">
        <is>
          <t>Paolo Moretti</t>
        </is>
      </c>
      <c r="K8" s="34" t="n"/>
      <c r="L8" s="34" t="n">
        <v>950</v>
      </c>
      <c r="M8" s="2" t="n">
        <v>1</v>
      </c>
      <c r="N8" s="35">
        <f>IF($A8="","",IF($D8="Compravendita",$K8,IF($D8="Locazione",$L8*$M8,0)))</f>
        <v/>
      </c>
      <c r="O8" s="36" t="n">
        <v>1</v>
      </c>
      <c r="P8" s="35">
        <f>IF($A8="","",$N8*$O8)</f>
        <v/>
      </c>
      <c r="Q8" s="37">
        <f>IF($A8="","",IFERROR(VLOOKUP('Riepilogo'!$H$15,'Riepilogo'!$H$15:$I$17,2,FALSE),0))</f>
        <v/>
      </c>
      <c r="R8" s="35">
        <f>IF($A8="","",$P8*$Q8)</f>
        <v/>
      </c>
      <c r="S8" s="35">
        <f>IF($A8="","",$P8+$R8)</f>
        <v/>
      </c>
      <c r="T8" s="36" t="n">
        <v>0.35</v>
      </c>
      <c r="U8" s="35">
        <f>IF($A8="","",$S8*$T8)</f>
        <v/>
      </c>
      <c r="V8" s="35">
        <f>IF($A8="","",$S8-$U8)</f>
        <v/>
      </c>
      <c r="W8" s="2" t="inlineStr">
        <is>
          <t>Fatturata</t>
        </is>
      </c>
      <c r="X8" s="33" t="n">
        <v>46175</v>
      </c>
      <c r="Y8" s="33" t="n"/>
      <c r="Z8" s="4" t="inlineStr">
        <is>
          <t>Contratto registrato; attesa pagamento.</t>
        </is>
      </c>
    </row>
    <row r="9">
      <c r="A9" s="2" t="inlineStr">
        <is>
          <t>OP-2026-008</t>
        </is>
      </c>
      <c r="B9" s="33" t="n">
        <v>46181</v>
      </c>
      <c r="C9" s="33" t="n">
        <v>46204</v>
      </c>
      <c r="D9" s="2" t="inlineStr">
        <is>
          <t>Locazione</t>
        </is>
      </c>
      <c r="E9" s="4" t="inlineStr">
        <is>
          <t>Trilocale con terrazzo</t>
        </is>
      </c>
      <c r="F9" s="4" t="inlineStr">
        <is>
          <t>Via Libertà 102</t>
        </is>
      </c>
      <c r="G9" s="2" t="inlineStr">
        <is>
          <t>Palermo</t>
        </is>
      </c>
      <c r="H9" s="4" t="inlineStr">
        <is>
          <t>Anna Esposito</t>
        </is>
      </c>
      <c r="I9" s="4" t="inlineStr">
        <is>
          <t>Federico Sala</t>
        </is>
      </c>
      <c r="J9" s="2" t="inlineStr">
        <is>
          <t>Silvia Ricci</t>
        </is>
      </c>
      <c r="K9" s="34" t="n"/>
      <c r="L9" s="34" t="n">
        <v>750</v>
      </c>
      <c r="M9" s="2" t="n">
        <v>2</v>
      </c>
      <c r="N9" s="38">
        <f>IF($A9="","",IF($D9="Compravendita",$K9,IF($D9="Locazione",$L9*$M9,0)))</f>
        <v/>
      </c>
      <c r="O9" s="36" t="n">
        <v>1</v>
      </c>
      <c r="P9" s="38">
        <f>IF($A9="","",$N9*$O9)</f>
        <v/>
      </c>
      <c r="Q9" s="39">
        <f>IF($A9="","",IFERROR(VLOOKUP('Riepilogo'!$H$15,'Riepilogo'!$H$15:$I$17,2,FALSE),0))</f>
        <v/>
      </c>
      <c r="R9" s="38">
        <f>IF($A9="","",$P9*$Q9)</f>
        <v/>
      </c>
      <c r="S9" s="38">
        <f>IF($A9="","",$P9+$R9)</f>
        <v/>
      </c>
      <c r="T9" s="36" t="n">
        <v>0.4</v>
      </c>
      <c r="U9" s="38">
        <f>IF($A9="","",$S9*$T9)</f>
        <v/>
      </c>
      <c r="V9" s="38">
        <f>IF($A9="","",$S9-$U9)</f>
        <v/>
      </c>
      <c r="W9" s="12" t="inlineStr">
        <is>
          <t>Parziale</t>
        </is>
      </c>
      <c r="X9" s="33" t="n">
        <v>46206</v>
      </c>
      <c r="Y9" s="33" t="n">
        <v>46222</v>
      </c>
      <c r="Z9" s="4" t="inlineStr">
        <is>
          <t>Ricevuta una mensilità; saldo aperto.</t>
        </is>
      </c>
    </row>
    <row r="10">
      <c r="A10" s="2" t="inlineStr">
        <is>
          <t>OP-2026-009</t>
        </is>
      </c>
      <c r="B10" s="33" t="n">
        <v>46205</v>
      </c>
      <c r="C10" s="33" t="n">
        <v>46255</v>
      </c>
      <c r="D10" s="2" t="inlineStr">
        <is>
          <t>Compravendita</t>
        </is>
      </c>
      <c r="E10" s="4" t="inlineStr">
        <is>
          <t>Villa con giardino</t>
        </is>
      </c>
      <c r="F10" s="4" t="inlineStr">
        <is>
          <t>Via Appia Nuova 310</t>
        </is>
      </c>
      <c r="G10" s="2" t="inlineStr">
        <is>
          <t>Roma</t>
        </is>
      </c>
      <c r="H10" s="4" t="inlineStr">
        <is>
          <t>Francesca Romano</t>
        </is>
      </c>
      <c r="I10" s="4" t="inlineStr">
        <is>
          <t>Alessandro Neri</t>
        </is>
      </c>
      <c r="J10" s="2" t="inlineStr">
        <is>
          <t>Andrea De Angelis</t>
        </is>
      </c>
      <c r="K10" s="34" t="n">
        <v>410000</v>
      </c>
      <c r="L10" s="34" t="n"/>
      <c r="M10" s="2" t="n"/>
      <c r="N10" s="35">
        <f>IF($A10="","",IF($D10="Compravendita",$K10,IF($D10="Locazione",$L10*$M10,0)))</f>
        <v/>
      </c>
      <c r="O10" s="36" t="n">
        <v>0.02</v>
      </c>
      <c r="P10" s="35">
        <f>IF($A10="","",$N10*$O10)</f>
        <v/>
      </c>
      <c r="Q10" s="37">
        <f>IF($A10="","",IFERROR(VLOOKUP('Riepilogo'!$H$15,'Riepilogo'!$H$15:$I$17,2,FALSE),0))</f>
        <v/>
      </c>
      <c r="R10" s="35">
        <f>IF($A10="","",$P10*$Q10)</f>
        <v/>
      </c>
      <c r="S10" s="35">
        <f>IF($A10="","",$P10+$R10)</f>
        <v/>
      </c>
      <c r="T10" s="36" t="n">
        <v>0.35</v>
      </c>
      <c r="U10" s="35">
        <f>IF($A10="","",$S10*$T10)</f>
        <v/>
      </c>
      <c r="V10" s="35">
        <f>IF($A10="","",$S10-$U10)</f>
        <v/>
      </c>
      <c r="W10" s="12" t="inlineStr">
        <is>
          <t>Da fatturare</t>
        </is>
      </c>
      <c r="X10" s="33" t="n"/>
      <c r="Y10" s="33" t="n"/>
      <c r="Z10" s="4" t="inlineStr">
        <is>
          <t>Rogito concluso; accordo provvigionale da confermare.</t>
        </is>
      </c>
    </row>
    <row r="11">
      <c r="A11" s="2" t="inlineStr">
        <is>
          <t>OP-2026-010</t>
        </is>
      </c>
      <c r="B11" s="33" t="n">
        <v>46244</v>
      </c>
      <c r="C11" s="33" t="n">
        <v>46266</v>
      </c>
      <c r="D11" s="2" t="inlineStr">
        <is>
          <t>Locazione</t>
        </is>
      </c>
      <c r="E11" s="4" t="inlineStr">
        <is>
          <t>Attico con posto auto</t>
        </is>
      </c>
      <c r="F11" s="4" t="inlineStr">
        <is>
          <t>Lungarno Vespucci 14</t>
        </is>
      </c>
      <c r="G11" s="2" t="inlineStr">
        <is>
          <t>Firenze</t>
        </is>
      </c>
      <c r="H11" s="4" t="inlineStr">
        <is>
          <t>Luca Ferrari</t>
        </is>
      </c>
      <c r="I11" s="4" t="inlineStr">
        <is>
          <t>Valentina Costa</t>
        </is>
      </c>
      <c r="J11" s="2" t="inlineStr">
        <is>
          <t>Paolo Moretti</t>
        </is>
      </c>
      <c r="K11" s="34" t="n"/>
      <c r="L11" s="34" t="n">
        <v>1450</v>
      </c>
      <c r="M11" s="2" t="n">
        <v>1</v>
      </c>
      <c r="N11" s="38">
        <f>IF($A11="","",IF($D11="Compravendita",$K11,IF($D11="Locazione",$L11*$M11,0)))</f>
        <v/>
      </c>
      <c r="O11" s="36" t="n">
        <v>1</v>
      </c>
      <c r="P11" s="38">
        <f>IF($A11="","",$N11*$O11)</f>
        <v/>
      </c>
      <c r="Q11" s="39">
        <f>IF($A11="","",IFERROR(VLOOKUP('Riepilogo'!$H$15,'Riepilogo'!$H$15:$I$17,2,FALSE),0))</f>
        <v/>
      </c>
      <c r="R11" s="38">
        <f>IF($A11="","",$P11*$Q11)</f>
        <v/>
      </c>
      <c r="S11" s="38">
        <f>IF($A11="","",$P11+$R11)</f>
        <v/>
      </c>
      <c r="T11" s="36" t="n">
        <v>0.35</v>
      </c>
      <c r="U11" s="38">
        <f>IF($A11="","",$S11*$T11)</f>
        <v/>
      </c>
      <c r="V11" s="38">
        <f>IF($A11="","",$S11-$U11)</f>
        <v/>
      </c>
      <c r="W11" s="9" t="inlineStr">
        <is>
          <t>Incassata</t>
        </is>
      </c>
      <c r="X11" s="33" t="n">
        <v>46267</v>
      </c>
      <c r="Y11" s="33" t="n">
        <v>46279</v>
      </c>
      <c r="Z11" s="4" t="inlineStr">
        <is>
          <t>Incasso completo tramite bonifico.</t>
        </is>
      </c>
    </row>
    <row r="12">
      <c r="A12" s="13" t="n"/>
      <c r="B12" s="40" t="n"/>
      <c r="C12" s="40" t="n"/>
      <c r="D12" s="13" t="n"/>
      <c r="E12" s="15" t="n"/>
      <c r="F12" s="15" t="n"/>
      <c r="G12" s="13" t="n"/>
      <c r="H12" s="15" t="n"/>
      <c r="I12" s="15" t="n"/>
      <c r="J12" s="13" t="n"/>
      <c r="K12" s="38" t="n"/>
      <c r="L12" s="38" t="n"/>
      <c r="M12" s="13" t="n"/>
      <c r="N12" s="38">
        <f>IF($A12="","",IF($D12="Compravendita",$K12,IF($D12="Locazione",$L12*$M12,0)))</f>
        <v/>
      </c>
      <c r="O12" s="39" t="n"/>
      <c r="P12" s="38">
        <f>IF($A12="","",$N12*$O12)</f>
        <v/>
      </c>
      <c r="Q12" s="39">
        <f>IF($A12="","",IFERROR(VLOOKUP('Riepilogo'!$H$15,'Riepilogo'!$H$15:$I$17,2,FALSE),0))</f>
        <v/>
      </c>
      <c r="R12" s="38">
        <f>IF($A12="","",$P12*$Q12)</f>
        <v/>
      </c>
      <c r="S12" s="38">
        <f>IF($A12="","",$P12+$R12)</f>
        <v/>
      </c>
      <c r="T12" s="39" t="n"/>
      <c r="U12" s="38">
        <f>IF($A12="","",$S12*$T12)</f>
        <v/>
      </c>
      <c r="V12" s="38">
        <f>IF($A12="","",$S12-$U12)</f>
        <v/>
      </c>
      <c r="W12" s="13" t="n"/>
      <c r="X12" s="40" t="n"/>
      <c r="Y12" s="40" t="n"/>
      <c r="Z12" s="15" t="n"/>
    </row>
    <row r="13">
      <c r="A13" s="13" t="n"/>
      <c r="B13" s="40" t="n"/>
      <c r="C13" s="40" t="n"/>
      <c r="D13" s="13" t="n"/>
      <c r="E13" s="15" t="n"/>
      <c r="F13" s="15" t="n"/>
      <c r="G13" s="13" t="n"/>
      <c r="H13" s="15" t="n"/>
      <c r="I13" s="15" t="n"/>
      <c r="J13" s="13" t="n"/>
      <c r="K13" s="38" t="n"/>
      <c r="L13" s="38" t="n"/>
      <c r="M13" s="13" t="n"/>
      <c r="N13" s="38">
        <f>IF($A13="","",IF($D13="Compravendita",$K13,IF($D13="Locazione",$L13*$M13,0)))</f>
        <v/>
      </c>
      <c r="O13" s="39" t="n"/>
      <c r="P13" s="38">
        <f>IF($A13="","",$N13*$O13)</f>
        <v/>
      </c>
      <c r="Q13" s="39">
        <f>IF($A13="","",IFERROR(VLOOKUP('Riepilogo'!$H$15,'Riepilogo'!$H$15:$I$17,2,FALSE),0))</f>
        <v/>
      </c>
      <c r="R13" s="38">
        <f>IF($A13="","",$P13*$Q13)</f>
        <v/>
      </c>
      <c r="S13" s="38">
        <f>IF($A13="","",$P13+$R13)</f>
        <v/>
      </c>
      <c r="T13" s="39" t="n"/>
      <c r="U13" s="38">
        <f>IF($A13="","",$S13*$T13)</f>
        <v/>
      </c>
      <c r="V13" s="38">
        <f>IF($A13="","",$S13-$U13)</f>
        <v/>
      </c>
      <c r="W13" s="13" t="n"/>
      <c r="X13" s="40" t="n"/>
      <c r="Y13" s="40" t="n"/>
      <c r="Z13" s="15" t="n"/>
    </row>
    <row r="14">
      <c r="A14" s="13" t="n"/>
      <c r="B14" s="40" t="n"/>
      <c r="C14" s="40" t="n"/>
      <c r="D14" s="13" t="n"/>
      <c r="E14" s="15" t="n"/>
      <c r="F14" s="15" t="n"/>
      <c r="G14" s="13" t="n"/>
      <c r="H14" s="15" t="n"/>
      <c r="I14" s="15" t="n"/>
      <c r="J14" s="13" t="n"/>
      <c r="K14" s="38" t="n"/>
      <c r="L14" s="38" t="n"/>
      <c r="M14" s="13" t="n"/>
      <c r="N14" s="38">
        <f>IF($A14="","",IF($D14="Compravendita",$K14,IF($D14="Locazione",$L14*$M14,0)))</f>
        <v/>
      </c>
      <c r="O14" s="39" t="n"/>
      <c r="P14" s="38">
        <f>IF($A14="","",$N14*$O14)</f>
        <v/>
      </c>
      <c r="Q14" s="39">
        <f>IF($A14="","",IFERROR(VLOOKUP('Riepilogo'!$H$15,'Riepilogo'!$H$15:$I$17,2,FALSE),0))</f>
        <v/>
      </c>
      <c r="R14" s="38">
        <f>IF($A14="","",$P14*$Q14)</f>
        <v/>
      </c>
      <c r="S14" s="38">
        <f>IF($A14="","",$P14+$R14)</f>
        <v/>
      </c>
      <c r="T14" s="39" t="n"/>
      <c r="U14" s="38">
        <f>IF($A14="","",$S14*$T14)</f>
        <v/>
      </c>
      <c r="V14" s="38">
        <f>IF($A14="","",$S14-$U14)</f>
        <v/>
      </c>
      <c r="W14" s="13" t="n"/>
      <c r="X14" s="40" t="n"/>
      <c r="Y14" s="40" t="n"/>
      <c r="Z14" s="15" t="n"/>
    </row>
    <row r="15">
      <c r="A15" s="13" t="n"/>
      <c r="B15" s="40" t="n"/>
      <c r="C15" s="40" t="n"/>
      <c r="D15" s="13" t="n"/>
      <c r="E15" s="15" t="n"/>
      <c r="F15" s="15" t="n"/>
      <c r="G15" s="13" t="n"/>
      <c r="H15" s="15" t="n"/>
      <c r="I15" s="15" t="n"/>
      <c r="J15" s="13" t="n"/>
      <c r="K15" s="38" t="n"/>
      <c r="L15" s="38" t="n"/>
      <c r="M15" s="13" t="n"/>
      <c r="N15" s="38">
        <f>IF($A15="","",IF($D15="Compravendita",$K15,IF($D15="Locazione",$L15*$M15,0)))</f>
        <v/>
      </c>
      <c r="O15" s="39" t="n"/>
      <c r="P15" s="38">
        <f>IF($A15="","",$N15*$O15)</f>
        <v/>
      </c>
      <c r="Q15" s="39">
        <f>IF($A15="","",IFERROR(VLOOKUP('Riepilogo'!$H$15,'Riepilogo'!$H$15:$I$17,2,FALSE),0))</f>
        <v/>
      </c>
      <c r="R15" s="38">
        <f>IF($A15="","",$P15*$Q15)</f>
        <v/>
      </c>
      <c r="S15" s="38">
        <f>IF($A15="","",$P15+$R15)</f>
        <v/>
      </c>
      <c r="T15" s="39" t="n"/>
      <c r="U15" s="38">
        <f>IF($A15="","",$S15*$T15)</f>
        <v/>
      </c>
      <c r="V15" s="38">
        <f>IF($A15="","",$S15-$U15)</f>
        <v/>
      </c>
      <c r="W15" s="13" t="n"/>
      <c r="X15" s="40" t="n"/>
      <c r="Y15" s="40" t="n"/>
      <c r="Z15" s="15" t="n"/>
    </row>
    <row r="16">
      <c r="A16" s="13" t="n"/>
      <c r="B16" s="40" t="n"/>
      <c r="C16" s="40" t="n"/>
      <c r="D16" s="13" t="n"/>
      <c r="E16" s="15" t="n"/>
      <c r="F16" s="15" t="n"/>
      <c r="G16" s="13" t="n"/>
      <c r="H16" s="15" t="n"/>
      <c r="I16" s="15" t="n"/>
      <c r="J16" s="13" t="n"/>
      <c r="K16" s="38" t="n"/>
      <c r="L16" s="38" t="n"/>
      <c r="M16" s="13" t="n"/>
      <c r="N16" s="38">
        <f>IF($A16="","",IF($D16="Compravendita",$K16,IF($D16="Locazione",$L16*$M16,0)))</f>
        <v/>
      </c>
      <c r="O16" s="39" t="n"/>
      <c r="P16" s="38">
        <f>IF($A16="","",$N16*$O16)</f>
        <v/>
      </c>
      <c r="Q16" s="39">
        <f>IF($A16="","",IFERROR(VLOOKUP('Riepilogo'!$H$15,'Riepilogo'!$H$15:$I$17,2,FALSE),0))</f>
        <v/>
      </c>
      <c r="R16" s="38">
        <f>IF($A16="","",$P16*$Q16)</f>
        <v/>
      </c>
      <c r="S16" s="38">
        <f>IF($A16="","",$P16+$R16)</f>
        <v/>
      </c>
      <c r="T16" s="39" t="n"/>
      <c r="U16" s="38">
        <f>IF($A16="","",$S16*$T16)</f>
        <v/>
      </c>
      <c r="V16" s="38">
        <f>IF($A16="","",$S16-$U16)</f>
        <v/>
      </c>
      <c r="W16" s="13" t="n"/>
      <c r="X16" s="40" t="n"/>
      <c r="Y16" s="40" t="n"/>
      <c r="Z16" s="15" t="n"/>
    </row>
    <row r="17">
      <c r="A17" s="13" t="n"/>
      <c r="B17" s="40" t="n"/>
      <c r="C17" s="40" t="n"/>
      <c r="D17" s="13" t="n"/>
      <c r="E17" s="15" t="n"/>
      <c r="F17" s="15" t="n"/>
      <c r="G17" s="13" t="n"/>
      <c r="H17" s="15" t="n"/>
      <c r="I17" s="15" t="n"/>
      <c r="J17" s="13" t="n"/>
      <c r="K17" s="38" t="n"/>
      <c r="L17" s="38" t="n"/>
      <c r="M17" s="13" t="n"/>
      <c r="N17" s="38">
        <f>IF($A17="","",IF($D17="Compravendita",$K17,IF($D17="Locazione",$L17*$M17,0)))</f>
        <v/>
      </c>
      <c r="O17" s="39" t="n"/>
      <c r="P17" s="38">
        <f>IF($A17="","",$N17*$O17)</f>
        <v/>
      </c>
      <c r="Q17" s="39">
        <f>IF($A17="","",IFERROR(VLOOKUP('Riepilogo'!$H$15,'Riepilogo'!$H$15:$I$17,2,FALSE),0))</f>
        <v/>
      </c>
      <c r="R17" s="38">
        <f>IF($A17="","",$P17*$Q17)</f>
        <v/>
      </c>
      <c r="S17" s="38">
        <f>IF($A17="","",$P17+$R17)</f>
        <v/>
      </c>
      <c r="T17" s="39" t="n"/>
      <c r="U17" s="38">
        <f>IF($A17="","",$S17*$T17)</f>
        <v/>
      </c>
      <c r="V17" s="38">
        <f>IF($A17="","",$S17-$U17)</f>
        <v/>
      </c>
      <c r="W17" s="13" t="n"/>
      <c r="X17" s="40" t="n"/>
      <c r="Y17" s="40" t="n"/>
      <c r="Z17" s="15" t="n"/>
    </row>
    <row r="18">
      <c r="A18" s="13" t="n"/>
      <c r="B18" s="40" t="n"/>
      <c r="C18" s="40" t="n"/>
      <c r="D18" s="13" t="n"/>
      <c r="E18" s="15" t="n"/>
      <c r="F18" s="15" t="n"/>
      <c r="G18" s="13" t="n"/>
      <c r="H18" s="15" t="n"/>
      <c r="I18" s="15" t="n"/>
      <c r="J18" s="13" t="n"/>
      <c r="K18" s="38" t="n"/>
      <c r="L18" s="38" t="n"/>
      <c r="M18" s="13" t="n"/>
      <c r="N18" s="38">
        <f>IF($A18="","",IF($D18="Compravendita",$K18,IF($D18="Locazione",$L18*$M18,0)))</f>
        <v/>
      </c>
      <c r="O18" s="39" t="n"/>
      <c r="P18" s="38">
        <f>IF($A18="","",$N18*$O18)</f>
        <v/>
      </c>
      <c r="Q18" s="39">
        <f>IF($A18="","",IFERROR(VLOOKUP('Riepilogo'!$H$15,'Riepilogo'!$H$15:$I$17,2,FALSE),0))</f>
        <v/>
      </c>
      <c r="R18" s="38">
        <f>IF($A18="","",$P18*$Q18)</f>
        <v/>
      </c>
      <c r="S18" s="38">
        <f>IF($A18="","",$P18+$R18)</f>
        <v/>
      </c>
      <c r="T18" s="39" t="n"/>
      <c r="U18" s="38">
        <f>IF($A18="","",$S18*$T18)</f>
        <v/>
      </c>
      <c r="V18" s="38">
        <f>IF($A18="","",$S18-$U18)</f>
        <v/>
      </c>
      <c r="W18" s="13" t="n"/>
      <c r="X18" s="40" t="n"/>
      <c r="Y18" s="40" t="n"/>
      <c r="Z18" s="15" t="n"/>
    </row>
    <row r="19">
      <c r="A19" s="13" t="n"/>
      <c r="B19" s="40" t="n"/>
      <c r="C19" s="40" t="n"/>
      <c r="D19" s="13" t="n"/>
      <c r="E19" s="15" t="n"/>
      <c r="F19" s="15" t="n"/>
      <c r="G19" s="13" t="n"/>
      <c r="H19" s="15" t="n"/>
      <c r="I19" s="15" t="n"/>
      <c r="J19" s="13" t="n"/>
      <c r="K19" s="38" t="n"/>
      <c r="L19" s="38" t="n"/>
      <c r="M19" s="13" t="n"/>
      <c r="N19" s="38">
        <f>IF($A19="","",IF($D19="Compravendita",$K19,IF($D19="Locazione",$L19*$M19,0)))</f>
        <v/>
      </c>
      <c r="O19" s="39" t="n"/>
      <c r="P19" s="38">
        <f>IF($A19="","",$N19*$O19)</f>
        <v/>
      </c>
      <c r="Q19" s="39">
        <f>IF($A19="","",IFERROR(VLOOKUP('Riepilogo'!$H$15,'Riepilogo'!$H$15:$I$17,2,FALSE),0))</f>
        <v/>
      </c>
      <c r="R19" s="38">
        <f>IF($A19="","",$P19*$Q19)</f>
        <v/>
      </c>
      <c r="S19" s="38">
        <f>IF($A19="","",$P19+$R19)</f>
        <v/>
      </c>
      <c r="T19" s="39" t="n"/>
      <c r="U19" s="38">
        <f>IF($A19="","",$S19*$T19)</f>
        <v/>
      </c>
      <c r="V19" s="38">
        <f>IF($A19="","",$S19-$U19)</f>
        <v/>
      </c>
      <c r="W19" s="13" t="n"/>
      <c r="X19" s="40" t="n"/>
      <c r="Y19" s="40" t="n"/>
      <c r="Z19" s="15" t="n"/>
    </row>
    <row r="20">
      <c r="A20" s="13" t="n"/>
      <c r="B20" s="40" t="n"/>
      <c r="C20" s="40" t="n"/>
      <c r="D20" s="13" t="n"/>
      <c r="E20" s="15" t="n"/>
      <c r="F20" s="15" t="n"/>
      <c r="G20" s="13" t="n"/>
      <c r="H20" s="15" t="n"/>
      <c r="I20" s="15" t="n"/>
      <c r="J20" s="13" t="n"/>
      <c r="K20" s="38" t="n"/>
      <c r="L20" s="38" t="n"/>
      <c r="M20" s="13" t="n"/>
      <c r="N20" s="38">
        <f>IF($A20="","",IF($D20="Compravendita",$K20,IF($D20="Locazione",$L20*$M20,0)))</f>
        <v/>
      </c>
      <c r="O20" s="39" t="n"/>
      <c r="P20" s="38">
        <f>IF($A20="","",$N20*$O20)</f>
        <v/>
      </c>
      <c r="Q20" s="39">
        <f>IF($A20="","",IFERROR(VLOOKUP('Riepilogo'!$H$15,'Riepilogo'!$H$15:$I$17,2,FALSE),0))</f>
        <v/>
      </c>
      <c r="R20" s="38">
        <f>IF($A20="","",$P20*$Q20)</f>
        <v/>
      </c>
      <c r="S20" s="38">
        <f>IF($A20="","",$P20+$R20)</f>
        <v/>
      </c>
      <c r="T20" s="39" t="n"/>
      <c r="U20" s="38">
        <f>IF($A20="","",$S20*$T20)</f>
        <v/>
      </c>
      <c r="V20" s="38">
        <f>IF($A20="","",$S20-$U20)</f>
        <v/>
      </c>
      <c r="W20" s="13" t="n"/>
      <c r="X20" s="40" t="n"/>
      <c r="Y20" s="40" t="n"/>
      <c r="Z20" s="15" t="n"/>
    </row>
    <row r="21">
      <c r="A21" s="13" t="n"/>
      <c r="B21" s="40" t="n"/>
      <c r="C21" s="40" t="n"/>
      <c r="D21" s="13" t="n"/>
      <c r="E21" s="15" t="n"/>
      <c r="F21" s="15" t="n"/>
      <c r="G21" s="13" t="n"/>
      <c r="H21" s="15" t="n"/>
      <c r="I21" s="15" t="n"/>
      <c r="J21" s="13" t="n"/>
      <c r="K21" s="38" t="n"/>
      <c r="L21" s="38" t="n"/>
      <c r="M21" s="13" t="n"/>
      <c r="N21" s="38">
        <f>IF($A21="","",IF($D21="Compravendita",$K21,IF($D21="Locazione",$L21*$M21,0)))</f>
        <v/>
      </c>
      <c r="O21" s="39" t="n"/>
      <c r="P21" s="38">
        <f>IF($A21="","",$N21*$O21)</f>
        <v/>
      </c>
      <c r="Q21" s="39">
        <f>IF($A21="","",IFERROR(VLOOKUP('Riepilogo'!$H$15,'Riepilogo'!$H$15:$I$17,2,FALSE),0))</f>
        <v/>
      </c>
      <c r="R21" s="38">
        <f>IF($A21="","",$P21*$Q21)</f>
        <v/>
      </c>
      <c r="S21" s="38">
        <f>IF($A21="","",$P21+$R21)</f>
        <v/>
      </c>
      <c r="T21" s="39" t="n"/>
      <c r="U21" s="38">
        <f>IF($A21="","",$S21*$T21)</f>
        <v/>
      </c>
      <c r="V21" s="38">
        <f>IF($A21="","",$S21-$U21)</f>
        <v/>
      </c>
      <c r="W21" s="13" t="n"/>
      <c r="X21" s="40" t="n"/>
      <c r="Y21" s="40" t="n"/>
      <c r="Z21" s="15" t="n"/>
    </row>
    <row r="22">
      <c r="A22" s="13" t="n"/>
      <c r="B22" s="40" t="n"/>
      <c r="C22" s="40" t="n"/>
      <c r="D22" s="13" t="n"/>
      <c r="E22" s="15" t="n"/>
      <c r="F22" s="15" t="n"/>
      <c r="G22" s="13" t="n"/>
      <c r="H22" s="15" t="n"/>
      <c r="I22" s="15" t="n"/>
      <c r="J22" s="13" t="n"/>
      <c r="K22" s="38" t="n"/>
      <c r="L22" s="38" t="n"/>
      <c r="M22" s="13" t="n"/>
      <c r="N22" s="38">
        <f>IF($A22="","",IF($D22="Compravendita",$K22,IF($D22="Locazione",$L22*$M22,0)))</f>
        <v/>
      </c>
      <c r="O22" s="39" t="n"/>
      <c r="P22" s="38">
        <f>IF($A22="","",$N22*$O22)</f>
        <v/>
      </c>
      <c r="Q22" s="39">
        <f>IF($A22="","",IFERROR(VLOOKUP('Riepilogo'!$H$15,'Riepilogo'!$H$15:$I$17,2,FALSE),0))</f>
        <v/>
      </c>
      <c r="R22" s="38">
        <f>IF($A22="","",$P22*$Q22)</f>
        <v/>
      </c>
      <c r="S22" s="38">
        <f>IF($A22="","",$P22+$R22)</f>
        <v/>
      </c>
      <c r="T22" s="39" t="n"/>
      <c r="U22" s="38">
        <f>IF($A22="","",$S22*$T22)</f>
        <v/>
      </c>
      <c r="V22" s="38">
        <f>IF($A22="","",$S22-$U22)</f>
        <v/>
      </c>
      <c r="W22" s="13" t="n"/>
      <c r="X22" s="40" t="n"/>
      <c r="Y22" s="40" t="n"/>
      <c r="Z22" s="15" t="n"/>
    </row>
    <row r="23">
      <c r="A23" s="13" t="n"/>
      <c r="B23" s="40" t="n"/>
      <c r="C23" s="40" t="n"/>
      <c r="D23" s="13" t="n"/>
      <c r="E23" s="15" t="n"/>
      <c r="F23" s="15" t="n"/>
      <c r="G23" s="13" t="n"/>
      <c r="H23" s="15" t="n"/>
      <c r="I23" s="15" t="n"/>
      <c r="J23" s="13" t="n"/>
      <c r="K23" s="38" t="n"/>
      <c r="L23" s="38" t="n"/>
      <c r="M23" s="13" t="n"/>
      <c r="N23" s="38">
        <f>IF($A23="","",IF($D23="Compravendita",$K23,IF($D23="Locazione",$L23*$M23,0)))</f>
        <v/>
      </c>
      <c r="O23" s="39" t="n"/>
      <c r="P23" s="38">
        <f>IF($A23="","",$N23*$O23)</f>
        <v/>
      </c>
      <c r="Q23" s="39">
        <f>IF($A23="","",IFERROR(VLOOKUP('Riepilogo'!$H$15,'Riepilogo'!$H$15:$I$17,2,FALSE),0))</f>
        <v/>
      </c>
      <c r="R23" s="38">
        <f>IF($A23="","",$P23*$Q23)</f>
        <v/>
      </c>
      <c r="S23" s="38">
        <f>IF($A23="","",$P23+$R23)</f>
        <v/>
      </c>
      <c r="T23" s="39" t="n"/>
      <c r="U23" s="38">
        <f>IF($A23="","",$S23*$T23)</f>
        <v/>
      </c>
      <c r="V23" s="38">
        <f>IF($A23="","",$S23-$U23)</f>
        <v/>
      </c>
      <c r="W23" s="13" t="n"/>
      <c r="X23" s="40" t="n"/>
      <c r="Y23" s="40" t="n"/>
      <c r="Z23" s="15" t="n"/>
    </row>
    <row r="24">
      <c r="A24" s="13" t="n"/>
      <c r="B24" s="40" t="n"/>
      <c r="C24" s="40" t="n"/>
      <c r="D24" s="13" t="n"/>
      <c r="E24" s="15" t="n"/>
      <c r="F24" s="15" t="n"/>
      <c r="G24" s="13" t="n"/>
      <c r="H24" s="15" t="n"/>
      <c r="I24" s="15" t="n"/>
      <c r="J24" s="13" t="n"/>
      <c r="K24" s="38" t="n"/>
      <c r="L24" s="38" t="n"/>
      <c r="M24" s="13" t="n"/>
      <c r="N24" s="38">
        <f>IF($A24="","",IF($D24="Compravendita",$K24,IF($D24="Locazione",$L24*$M24,0)))</f>
        <v/>
      </c>
      <c r="O24" s="39" t="n"/>
      <c r="P24" s="38">
        <f>IF($A24="","",$N24*$O24)</f>
        <v/>
      </c>
      <c r="Q24" s="39">
        <f>IF($A24="","",IFERROR(VLOOKUP('Riepilogo'!$H$15,'Riepilogo'!$H$15:$I$17,2,FALSE),0))</f>
        <v/>
      </c>
      <c r="R24" s="38">
        <f>IF($A24="","",$P24*$Q24)</f>
        <v/>
      </c>
      <c r="S24" s="38">
        <f>IF($A24="","",$P24+$R24)</f>
        <v/>
      </c>
      <c r="T24" s="39" t="n"/>
      <c r="U24" s="38">
        <f>IF($A24="","",$S24*$T24)</f>
        <v/>
      </c>
      <c r="V24" s="38">
        <f>IF($A24="","",$S24-$U24)</f>
        <v/>
      </c>
      <c r="W24" s="13" t="n"/>
      <c r="X24" s="40" t="n"/>
      <c r="Y24" s="40" t="n"/>
      <c r="Z24" s="15" t="n"/>
    </row>
    <row r="25">
      <c r="A25" s="13" t="n"/>
      <c r="B25" s="40" t="n"/>
      <c r="C25" s="40" t="n"/>
      <c r="D25" s="13" t="n"/>
      <c r="E25" s="15" t="n"/>
      <c r="F25" s="15" t="n"/>
      <c r="G25" s="13" t="n"/>
      <c r="H25" s="15" t="n"/>
      <c r="I25" s="15" t="n"/>
      <c r="J25" s="13" t="n"/>
      <c r="K25" s="38" t="n"/>
      <c r="L25" s="38" t="n"/>
      <c r="M25" s="13" t="n"/>
      <c r="N25" s="38">
        <f>IF($A25="","",IF($D25="Compravendita",$K25,IF($D25="Locazione",$L25*$M25,0)))</f>
        <v/>
      </c>
      <c r="O25" s="39" t="n"/>
      <c r="P25" s="38">
        <f>IF($A25="","",$N25*$O25)</f>
        <v/>
      </c>
      <c r="Q25" s="39">
        <f>IF($A25="","",IFERROR(VLOOKUP('Riepilogo'!$H$15,'Riepilogo'!$H$15:$I$17,2,FALSE),0))</f>
        <v/>
      </c>
      <c r="R25" s="38">
        <f>IF($A25="","",$P25*$Q25)</f>
        <v/>
      </c>
      <c r="S25" s="38">
        <f>IF($A25="","",$P25+$R25)</f>
        <v/>
      </c>
      <c r="T25" s="39" t="n"/>
      <c r="U25" s="38">
        <f>IF($A25="","",$S25*$T25)</f>
        <v/>
      </c>
      <c r="V25" s="38">
        <f>IF($A25="","",$S25-$U25)</f>
        <v/>
      </c>
      <c r="W25" s="13" t="n"/>
      <c r="X25" s="40" t="n"/>
      <c r="Y25" s="40" t="n"/>
      <c r="Z25" s="15" t="n"/>
    </row>
    <row r="26">
      <c r="A26" s="13" t="n"/>
      <c r="B26" s="40" t="n"/>
      <c r="C26" s="40" t="n"/>
      <c r="D26" s="13" t="n"/>
      <c r="E26" s="15" t="n"/>
      <c r="F26" s="15" t="n"/>
      <c r="G26" s="13" t="n"/>
      <c r="H26" s="15" t="n"/>
      <c r="I26" s="15" t="n"/>
      <c r="J26" s="13" t="n"/>
      <c r="K26" s="38" t="n"/>
      <c r="L26" s="38" t="n"/>
      <c r="M26" s="13" t="n"/>
      <c r="N26" s="38">
        <f>IF($A26="","",IF($D26="Compravendita",$K26,IF($D26="Locazione",$L26*$M26,0)))</f>
        <v/>
      </c>
      <c r="O26" s="39" t="n"/>
      <c r="P26" s="38">
        <f>IF($A26="","",$N26*$O26)</f>
        <v/>
      </c>
      <c r="Q26" s="39">
        <f>IF($A26="","",IFERROR(VLOOKUP('Riepilogo'!$H$15,'Riepilogo'!$H$15:$I$17,2,FALSE),0))</f>
        <v/>
      </c>
      <c r="R26" s="38">
        <f>IF($A26="","",$P26*$Q26)</f>
        <v/>
      </c>
      <c r="S26" s="38">
        <f>IF($A26="","",$P26+$R26)</f>
        <v/>
      </c>
      <c r="T26" s="39" t="n"/>
      <c r="U26" s="38">
        <f>IF($A26="","",$S26*$T26)</f>
        <v/>
      </c>
      <c r="V26" s="38">
        <f>IF($A26="","",$S26-$U26)</f>
        <v/>
      </c>
      <c r="W26" s="13" t="n"/>
      <c r="X26" s="40" t="n"/>
      <c r="Y26" s="40" t="n"/>
      <c r="Z26" s="15" t="n"/>
    </row>
    <row r="27">
      <c r="A27" s="13" t="n"/>
      <c r="B27" s="40" t="n"/>
      <c r="C27" s="40" t="n"/>
      <c r="D27" s="13" t="n"/>
      <c r="E27" s="15" t="n"/>
      <c r="F27" s="15" t="n"/>
      <c r="G27" s="13" t="n"/>
      <c r="H27" s="15" t="n"/>
      <c r="I27" s="15" t="n"/>
      <c r="J27" s="13" t="n"/>
      <c r="K27" s="38" t="n"/>
      <c r="L27" s="38" t="n"/>
      <c r="M27" s="13" t="n"/>
      <c r="N27" s="38">
        <f>IF($A27="","",IF($D27="Compravendita",$K27,IF($D27="Locazione",$L27*$M27,0)))</f>
        <v/>
      </c>
      <c r="O27" s="39" t="n"/>
      <c r="P27" s="38">
        <f>IF($A27="","",$N27*$O27)</f>
        <v/>
      </c>
      <c r="Q27" s="39">
        <f>IF($A27="","",IFERROR(VLOOKUP('Riepilogo'!$H$15,'Riepilogo'!$H$15:$I$17,2,FALSE),0))</f>
        <v/>
      </c>
      <c r="R27" s="38">
        <f>IF($A27="","",$P27*$Q27)</f>
        <v/>
      </c>
      <c r="S27" s="38">
        <f>IF($A27="","",$P27+$R27)</f>
        <v/>
      </c>
      <c r="T27" s="39" t="n"/>
      <c r="U27" s="38">
        <f>IF($A27="","",$S27*$T27)</f>
        <v/>
      </c>
      <c r="V27" s="38">
        <f>IF($A27="","",$S27-$U27)</f>
        <v/>
      </c>
      <c r="W27" s="13" t="n"/>
      <c r="X27" s="40" t="n"/>
      <c r="Y27" s="40" t="n"/>
      <c r="Z27" s="15" t="n"/>
    </row>
    <row r="28">
      <c r="A28" s="13" t="n"/>
      <c r="B28" s="40" t="n"/>
      <c r="C28" s="40" t="n"/>
      <c r="D28" s="13" t="n"/>
      <c r="E28" s="15" t="n"/>
      <c r="F28" s="15" t="n"/>
      <c r="G28" s="13" t="n"/>
      <c r="H28" s="15" t="n"/>
      <c r="I28" s="15" t="n"/>
      <c r="J28" s="13" t="n"/>
      <c r="K28" s="38" t="n"/>
      <c r="L28" s="38" t="n"/>
      <c r="M28" s="13" t="n"/>
      <c r="N28" s="38">
        <f>IF($A28="","",IF($D28="Compravendita",$K28,IF($D28="Locazione",$L28*$M28,0)))</f>
        <v/>
      </c>
      <c r="O28" s="39" t="n"/>
      <c r="P28" s="38">
        <f>IF($A28="","",$N28*$O28)</f>
        <v/>
      </c>
      <c r="Q28" s="39">
        <f>IF($A28="","",IFERROR(VLOOKUP('Riepilogo'!$H$15,'Riepilogo'!$H$15:$I$17,2,FALSE),0))</f>
        <v/>
      </c>
      <c r="R28" s="38">
        <f>IF($A28="","",$P28*$Q28)</f>
        <v/>
      </c>
      <c r="S28" s="38">
        <f>IF($A28="","",$P28+$R28)</f>
        <v/>
      </c>
      <c r="T28" s="39" t="n"/>
      <c r="U28" s="38">
        <f>IF($A28="","",$S28*$T28)</f>
        <v/>
      </c>
      <c r="V28" s="38">
        <f>IF($A28="","",$S28-$U28)</f>
        <v/>
      </c>
      <c r="W28" s="13" t="n"/>
      <c r="X28" s="40" t="n"/>
      <c r="Y28" s="40" t="n"/>
      <c r="Z28" s="15" t="n"/>
    </row>
    <row r="29">
      <c r="A29" s="13" t="n"/>
      <c r="B29" s="40" t="n"/>
      <c r="C29" s="40" t="n"/>
      <c r="D29" s="13" t="n"/>
      <c r="E29" s="15" t="n"/>
      <c r="F29" s="15" t="n"/>
      <c r="G29" s="13" t="n"/>
      <c r="H29" s="15" t="n"/>
      <c r="I29" s="15" t="n"/>
      <c r="J29" s="13" t="n"/>
      <c r="K29" s="38" t="n"/>
      <c r="L29" s="38" t="n"/>
      <c r="M29" s="13" t="n"/>
      <c r="N29" s="38">
        <f>IF($A29="","",IF($D29="Compravendita",$K29,IF($D29="Locazione",$L29*$M29,0)))</f>
        <v/>
      </c>
      <c r="O29" s="39" t="n"/>
      <c r="P29" s="38">
        <f>IF($A29="","",$N29*$O29)</f>
        <v/>
      </c>
      <c r="Q29" s="39">
        <f>IF($A29="","",IFERROR(VLOOKUP('Riepilogo'!$H$15,'Riepilogo'!$H$15:$I$17,2,FALSE),0))</f>
        <v/>
      </c>
      <c r="R29" s="38">
        <f>IF($A29="","",$P29*$Q29)</f>
        <v/>
      </c>
      <c r="S29" s="38">
        <f>IF($A29="","",$P29+$R29)</f>
        <v/>
      </c>
      <c r="T29" s="39" t="n"/>
      <c r="U29" s="38">
        <f>IF($A29="","",$S29*$T29)</f>
        <v/>
      </c>
      <c r="V29" s="38">
        <f>IF($A29="","",$S29-$U29)</f>
        <v/>
      </c>
      <c r="W29" s="13" t="n"/>
      <c r="X29" s="40" t="n"/>
      <c r="Y29" s="40" t="n"/>
      <c r="Z29" s="15" t="n"/>
    </row>
    <row r="30">
      <c r="A30" s="13" t="n"/>
      <c r="B30" s="40" t="n"/>
      <c r="C30" s="40" t="n"/>
      <c r="D30" s="13" t="n"/>
      <c r="E30" s="15" t="n"/>
      <c r="F30" s="15" t="n"/>
      <c r="G30" s="13" t="n"/>
      <c r="H30" s="15" t="n"/>
      <c r="I30" s="15" t="n"/>
      <c r="J30" s="13" t="n"/>
      <c r="K30" s="38" t="n"/>
      <c r="L30" s="38" t="n"/>
      <c r="M30" s="13" t="n"/>
      <c r="N30" s="38">
        <f>IF($A30="","",IF($D30="Compravendita",$K30,IF($D30="Locazione",$L30*$M30,0)))</f>
        <v/>
      </c>
      <c r="O30" s="39" t="n"/>
      <c r="P30" s="38">
        <f>IF($A30="","",$N30*$O30)</f>
        <v/>
      </c>
      <c r="Q30" s="39">
        <f>IF($A30="","",IFERROR(VLOOKUP('Riepilogo'!$H$15,'Riepilogo'!$H$15:$I$17,2,FALSE),0))</f>
        <v/>
      </c>
      <c r="R30" s="38">
        <f>IF($A30="","",$P30*$Q30)</f>
        <v/>
      </c>
      <c r="S30" s="38">
        <f>IF($A30="","",$P30+$R30)</f>
        <v/>
      </c>
      <c r="T30" s="39" t="n"/>
      <c r="U30" s="38">
        <f>IF($A30="","",$S30*$T30)</f>
        <v/>
      </c>
      <c r="V30" s="38">
        <f>IF($A30="","",$S30-$U30)</f>
        <v/>
      </c>
      <c r="W30" s="13" t="n"/>
      <c r="X30" s="40" t="n"/>
      <c r="Y30" s="40" t="n"/>
      <c r="Z30" s="15" t="n"/>
    </row>
    <row r="31">
      <c r="A31" s="13" t="n"/>
      <c r="B31" s="40" t="n"/>
      <c r="C31" s="40" t="n"/>
      <c r="D31" s="13" t="n"/>
      <c r="E31" s="15" t="n"/>
      <c r="F31" s="15" t="n"/>
      <c r="G31" s="13" t="n"/>
      <c r="H31" s="15" t="n"/>
      <c r="I31" s="15" t="n"/>
      <c r="J31" s="13" t="n"/>
      <c r="K31" s="38" t="n"/>
      <c r="L31" s="38" t="n"/>
      <c r="M31" s="13" t="n"/>
      <c r="N31" s="38">
        <f>IF($A31="","",IF($D31="Compravendita",$K31,IF($D31="Locazione",$L31*$M31,0)))</f>
        <v/>
      </c>
      <c r="O31" s="39" t="n"/>
      <c r="P31" s="38">
        <f>IF($A31="","",$N31*$O31)</f>
        <v/>
      </c>
      <c r="Q31" s="39">
        <f>IF($A31="","",IFERROR(VLOOKUP('Riepilogo'!$H$15,'Riepilogo'!$H$15:$I$17,2,FALSE),0))</f>
        <v/>
      </c>
      <c r="R31" s="38">
        <f>IF($A31="","",$P31*$Q31)</f>
        <v/>
      </c>
      <c r="S31" s="38">
        <f>IF($A31="","",$P31+$R31)</f>
        <v/>
      </c>
      <c r="T31" s="39" t="n"/>
      <c r="U31" s="38">
        <f>IF($A31="","",$S31*$T31)</f>
        <v/>
      </c>
      <c r="V31" s="38">
        <f>IF($A31="","",$S31-$U31)</f>
        <v/>
      </c>
      <c r="W31" s="13" t="n"/>
      <c r="X31" s="40" t="n"/>
      <c r="Y31" s="40" t="n"/>
      <c r="Z31" s="15" t="n"/>
    </row>
    <row r="32">
      <c r="A32" s="13" t="n"/>
      <c r="B32" s="40" t="n"/>
      <c r="C32" s="40" t="n"/>
      <c r="D32" s="13" t="n"/>
      <c r="E32" s="15" t="n"/>
      <c r="F32" s="15" t="n"/>
      <c r="G32" s="13" t="n"/>
      <c r="H32" s="15" t="n"/>
      <c r="I32" s="15" t="n"/>
      <c r="J32" s="13" t="n"/>
      <c r="K32" s="38" t="n"/>
      <c r="L32" s="38" t="n"/>
      <c r="M32" s="13" t="n"/>
      <c r="N32" s="38">
        <f>IF($A32="","",IF($D32="Compravendita",$K32,IF($D32="Locazione",$L32*$M32,0)))</f>
        <v/>
      </c>
      <c r="O32" s="39" t="n"/>
      <c r="P32" s="38">
        <f>IF($A32="","",$N32*$O32)</f>
        <v/>
      </c>
      <c r="Q32" s="39">
        <f>IF($A32="","",IFERROR(VLOOKUP('Riepilogo'!$H$15,'Riepilogo'!$H$15:$I$17,2,FALSE),0))</f>
        <v/>
      </c>
      <c r="R32" s="38">
        <f>IF($A32="","",$P32*$Q32)</f>
        <v/>
      </c>
      <c r="S32" s="38">
        <f>IF($A32="","",$P32+$R32)</f>
        <v/>
      </c>
      <c r="T32" s="39" t="n"/>
      <c r="U32" s="38">
        <f>IF($A32="","",$S32*$T32)</f>
        <v/>
      </c>
      <c r="V32" s="38">
        <f>IF($A32="","",$S32-$U32)</f>
        <v/>
      </c>
      <c r="W32" s="13" t="n"/>
      <c r="X32" s="40" t="n"/>
      <c r="Y32" s="40" t="n"/>
      <c r="Z32" s="15" t="n"/>
    </row>
    <row r="33">
      <c r="A33" s="13" t="n"/>
      <c r="B33" s="40" t="n"/>
      <c r="C33" s="40" t="n"/>
      <c r="D33" s="13" t="n"/>
      <c r="E33" s="15" t="n"/>
      <c r="F33" s="15" t="n"/>
      <c r="G33" s="13" t="n"/>
      <c r="H33" s="15" t="n"/>
      <c r="I33" s="15" t="n"/>
      <c r="J33" s="13" t="n"/>
      <c r="K33" s="38" t="n"/>
      <c r="L33" s="38" t="n"/>
      <c r="M33" s="13" t="n"/>
      <c r="N33" s="38">
        <f>IF($A33="","",IF($D33="Compravendita",$K33,IF($D33="Locazione",$L33*$M33,0)))</f>
        <v/>
      </c>
      <c r="O33" s="39" t="n"/>
      <c r="P33" s="38">
        <f>IF($A33="","",$N33*$O33)</f>
        <v/>
      </c>
      <c r="Q33" s="39">
        <f>IF($A33="","",IFERROR(VLOOKUP('Riepilogo'!$H$15,'Riepilogo'!$H$15:$I$17,2,FALSE),0))</f>
        <v/>
      </c>
      <c r="R33" s="38">
        <f>IF($A33="","",$P33*$Q33)</f>
        <v/>
      </c>
      <c r="S33" s="38">
        <f>IF($A33="","",$P33+$R33)</f>
        <v/>
      </c>
      <c r="T33" s="39" t="n"/>
      <c r="U33" s="38">
        <f>IF($A33="","",$S33*$T33)</f>
        <v/>
      </c>
      <c r="V33" s="38">
        <f>IF($A33="","",$S33-$U33)</f>
        <v/>
      </c>
      <c r="W33" s="13" t="n"/>
      <c r="X33" s="40" t="n"/>
      <c r="Y33" s="40" t="n"/>
      <c r="Z33" s="15" t="n"/>
    </row>
    <row r="34">
      <c r="A34" s="13" t="n"/>
      <c r="B34" s="40" t="n"/>
      <c r="C34" s="40" t="n"/>
      <c r="D34" s="13" t="n"/>
      <c r="E34" s="15" t="n"/>
      <c r="F34" s="15" t="n"/>
      <c r="G34" s="13" t="n"/>
      <c r="H34" s="15" t="n"/>
      <c r="I34" s="15" t="n"/>
      <c r="J34" s="13" t="n"/>
      <c r="K34" s="38" t="n"/>
      <c r="L34" s="38" t="n"/>
      <c r="M34" s="13" t="n"/>
      <c r="N34" s="38">
        <f>IF($A34="","",IF($D34="Compravendita",$K34,IF($D34="Locazione",$L34*$M34,0)))</f>
        <v/>
      </c>
      <c r="O34" s="39" t="n"/>
      <c r="P34" s="38">
        <f>IF($A34="","",$N34*$O34)</f>
        <v/>
      </c>
      <c r="Q34" s="39">
        <f>IF($A34="","",IFERROR(VLOOKUP('Riepilogo'!$H$15,'Riepilogo'!$H$15:$I$17,2,FALSE),0))</f>
        <v/>
      </c>
      <c r="R34" s="38">
        <f>IF($A34="","",$P34*$Q34)</f>
        <v/>
      </c>
      <c r="S34" s="38">
        <f>IF($A34="","",$P34+$R34)</f>
        <v/>
      </c>
      <c r="T34" s="39" t="n"/>
      <c r="U34" s="38">
        <f>IF($A34="","",$S34*$T34)</f>
        <v/>
      </c>
      <c r="V34" s="38">
        <f>IF($A34="","",$S34-$U34)</f>
        <v/>
      </c>
      <c r="W34" s="13" t="n"/>
      <c r="X34" s="40" t="n"/>
      <c r="Y34" s="40" t="n"/>
      <c r="Z34" s="15" t="n"/>
    </row>
    <row r="35">
      <c r="A35" s="13" t="n"/>
      <c r="B35" s="40" t="n"/>
      <c r="C35" s="40" t="n"/>
      <c r="D35" s="13" t="n"/>
      <c r="E35" s="15" t="n"/>
      <c r="F35" s="15" t="n"/>
      <c r="G35" s="13" t="n"/>
      <c r="H35" s="15" t="n"/>
      <c r="I35" s="15" t="n"/>
      <c r="J35" s="13" t="n"/>
      <c r="K35" s="38" t="n"/>
      <c r="L35" s="38" t="n"/>
      <c r="M35" s="13" t="n"/>
      <c r="N35" s="38">
        <f>IF($A35="","",IF($D35="Compravendita",$K35,IF($D35="Locazione",$L35*$M35,0)))</f>
        <v/>
      </c>
      <c r="O35" s="39" t="n"/>
      <c r="P35" s="38">
        <f>IF($A35="","",$N35*$O35)</f>
        <v/>
      </c>
      <c r="Q35" s="39">
        <f>IF($A35="","",IFERROR(VLOOKUP('Riepilogo'!$H$15,'Riepilogo'!$H$15:$I$17,2,FALSE),0))</f>
        <v/>
      </c>
      <c r="R35" s="38">
        <f>IF($A35="","",$P35*$Q35)</f>
        <v/>
      </c>
      <c r="S35" s="38">
        <f>IF($A35="","",$P35+$R35)</f>
        <v/>
      </c>
      <c r="T35" s="39" t="n"/>
      <c r="U35" s="38">
        <f>IF($A35="","",$S35*$T35)</f>
        <v/>
      </c>
      <c r="V35" s="38">
        <f>IF($A35="","",$S35-$U35)</f>
        <v/>
      </c>
      <c r="W35" s="13" t="n"/>
      <c r="X35" s="40" t="n"/>
      <c r="Y35" s="40" t="n"/>
      <c r="Z35" s="15" t="n"/>
    </row>
    <row r="36">
      <c r="A36" s="13" t="n"/>
      <c r="B36" s="40" t="n"/>
      <c r="C36" s="40" t="n"/>
      <c r="D36" s="13" t="n"/>
      <c r="E36" s="15" t="n"/>
      <c r="F36" s="15" t="n"/>
      <c r="G36" s="13" t="n"/>
      <c r="H36" s="15" t="n"/>
      <c r="I36" s="15" t="n"/>
      <c r="J36" s="13" t="n"/>
      <c r="K36" s="38" t="n"/>
      <c r="L36" s="38" t="n"/>
      <c r="M36" s="13" t="n"/>
      <c r="N36" s="38">
        <f>IF($A36="","",IF($D36="Compravendita",$K36,IF($D36="Locazione",$L36*$M36,0)))</f>
        <v/>
      </c>
      <c r="O36" s="39" t="n"/>
      <c r="P36" s="38">
        <f>IF($A36="","",$N36*$O36)</f>
        <v/>
      </c>
      <c r="Q36" s="39">
        <f>IF($A36="","",IFERROR(VLOOKUP('Riepilogo'!$H$15,'Riepilogo'!$H$15:$I$17,2,FALSE),0))</f>
        <v/>
      </c>
      <c r="R36" s="38">
        <f>IF($A36="","",$P36*$Q36)</f>
        <v/>
      </c>
      <c r="S36" s="38">
        <f>IF($A36="","",$P36+$R36)</f>
        <v/>
      </c>
      <c r="T36" s="39" t="n"/>
      <c r="U36" s="38">
        <f>IF($A36="","",$S36*$T36)</f>
        <v/>
      </c>
      <c r="V36" s="38">
        <f>IF($A36="","",$S36-$U36)</f>
        <v/>
      </c>
      <c r="W36" s="13" t="n"/>
      <c r="X36" s="40" t="n"/>
      <c r="Y36" s="40" t="n"/>
      <c r="Z36" s="15" t="n"/>
    </row>
    <row r="37">
      <c r="A37" s="13" t="n"/>
      <c r="B37" s="40" t="n"/>
      <c r="C37" s="40" t="n"/>
      <c r="D37" s="13" t="n"/>
      <c r="E37" s="15" t="n"/>
      <c r="F37" s="15" t="n"/>
      <c r="G37" s="13" t="n"/>
      <c r="H37" s="15" t="n"/>
      <c r="I37" s="15" t="n"/>
      <c r="J37" s="13" t="n"/>
      <c r="K37" s="38" t="n"/>
      <c r="L37" s="38" t="n"/>
      <c r="M37" s="13" t="n"/>
      <c r="N37" s="38">
        <f>IF($A37="","",IF($D37="Compravendita",$K37,IF($D37="Locazione",$L37*$M37,0)))</f>
        <v/>
      </c>
      <c r="O37" s="39" t="n"/>
      <c r="P37" s="38">
        <f>IF($A37="","",$N37*$O37)</f>
        <v/>
      </c>
      <c r="Q37" s="39">
        <f>IF($A37="","",IFERROR(VLOOKUP('Riepilogo'!$H$15,'Riepilogo'!$H$15:$I$17,2,FALSE),0))</f>
        <v/>
      </c>
      <c r="R37" s="38">
        <f>IF($A37="","",$P37*$Q37)</f>
        <v/>
      </c>
      <c r="S37" s="38">
        <f>IF($A37="","",$P37+$R37)</f>
        <v/>
      </c>
      <c r="T37" s="39" t="n"/>
      <c r="U37" s="38">
        <f>IF($A37="","",$S37*$T37)</f>
        <v/>
      </c>
      <c r="V37" s="38">
        <f>IF($A37="","",$S37-$U37)</f>
        <v/>
      </c>
      <c r="W37" s="13" t="n"/>
      <c r="X37" s="40" t="n"/>
      <c r="Y37" s="40" t="n"/>
      <c r="Z37" s="15" t="n"/>
    </row>
    <row r="38">
      <c r="A38" s="13" t="n"/>
      <c r="B38" s="40" t="n"/>
      <c r="C38" s="40" t="n"/>
      <c r="D38" s="13" t="n"/>
      <c r="E38" s="15" t="n"/>
      <c r="F38" s="15" t="n"/>
      <c r="G38" s="13" t="n"/>
      <c r="H38" s="15" t="n"/>
      <c r="I38" s="15" t="n"/>
      <c r="J38" s="13" t="n"/>
      <c r="K38" s="38" t="n"/>
      <c r="L38" s="38" t="n"/>
      <c r="M38" s="13" t="n"/>
      <c r="N38" s="38">
        <f>IF($A38="","",IF($D38="Compravendita",$K38,IF($D38="Locazione",$L38*$M38,0)))</f>
        <v/>
      </c>
      <c r="O38" s="39" t="n"/>
      <c r="P38" s="38">
        <f>IF($A38="","",$N38*$O38)</f>
        <v/>
      </c>
      <c r="Q38" s="39">
        <f>IF($A38="","",IFERROR(VLOOKUP('Riepilogo'!$H$15,'Riepilogo'!$H$15:$I$17,2,FALSE),0))</f>
        <v/>
      </c>
      <c r="R38" s="38">
        <f>IF($A38="","",$P38*$Q38)</f>
        <v/>
      </c>
      <c r="S38" s="38">
        <f>IF($A38="","",$P38+$R38)</f>
        <v/>
      </c>
      <c r="T38" s="39" t="n"/>
      <c r="U38" s="38">
        <f>IF($A38="","",$S38*$T38)</f>
        <v/>
      </c>
      <c r="V38" s="38">
        <f>IF($A38="","",$S38-$U38)</f>
        <v/>
      </c>
      <c r="W38" s="13" t="n"/>
      <c r="X38" s="40" t="n"/>
      <c r="Y38" s="40" t="n"/>
      <c r="Z38" s="15" t="n"/>
    </row>
    <row r="39">
      <c r="A39" s="13" t="n"/>
      <c r="B39" s="40" t="n"/>
      <c r="C39" s="40" t="n"/>
      <c r="D39" s="13" t="n"/>
      <c r="E39" s="15" t="n"/>
      <c r="F39" s="15" t="n"/>
      <c r="G39" s="13" t="n"/>
      <c r="H39" s="15" t="n"/>
      <c r="I39" s="15" t="n"/>
      <c r="J39" s="13" t="n"/>
      <c r="K39" s="38" t="n"/>
      <c r="L39" s="38" t="n"/>
      <c r="M39" s="13" t="n"/>
      <c r="N39" s="38">
        <f>IF($A39="","",IF($D39="Compravendita",$K39,IF($D39="Locazione",$L39*$M39,0)))</f>
        <v/>
      </c>
      <c r="O39" s="39" t="n"/>
      <c r="P39" s="38">
        <f>IF($A39="","",$N39*$O39)</f>
        <v/>
      </c>
      <c r="Q39" s="39">
        <f>IF($A39="","",IFERROR(VLOOKUP('Riepilogo'!$H$15,'Riepilogo'!$H$15:$I$17,2,FALSE),0))</f>
        <v/>
      </c>
      <c r="R39" s="38">
        <f>IF($A39="","",$P39*$Q39)</f>
        <v/>
      </c>
      <c r="S39" s="38">
        <f>IF($A39="","",$P39+$R39)</f>
        <v/>
      </c>
      <c r="T39" s="39" t="n"/>
      <c r="U39" s="38">
        <f>IF($A39="","",$S39*$T39)</f>
        <v/>
      </c>
      <c r="V39" s="38">
        <f>IF($A39="","",$S39-$U39)</f>
        <v/>
      </c>
      <c r="W39" s="13" t="n"/>
      <c r="X39" s="40" t="n"/>
      <c r="Y39" s="40" t="n"/>
      <c r="Z39" s="15" t="n"/>
    </row>
    <row r="40">
      <c r="A40" s="13" t="n"/>
      <c r="B40" s="40" t="n"/>
      <c r="C40" s="40" t="n"/>
      <c r="D40" s="13" t="n"/>
      <c r="E40" s="15" t="n"/>
      <c r="F40" s="15" t="n"/>
      <c r="G40" s="13" t="n"/>
      <c r="H40" s="15" t="n"/>
      <c r="I40" s="15" t="n"/>
      <c r="J40" s="13" t="n"/>
      <c r="K40" s="38" t="n"/>
      <c r="L40" s="38" t="n"/>
      <c r="M40" s="13" t="n"/>
      <c r="N40" s="38">
        <f>IF($A40="","",IF($D40="Compravendita",$K40,IF($D40="Locazione",$L40*$M40,0)))</f>
        <v/>
      </c>
      <c r="O40" s="39" t="n"/>
      <c r="P40" s="38">
        <f>IF($A40="","",$N40*$O40)</f>
        <v/>
      </c>
      <c r="Q40" s="39">
        <f>IF($A40="","",IFERROR(VLOOKUP('Riepilogo'!$H$15,'Riepilogo'!$H$15:$I$17,2,FALSE),0))</f>
        <v/>
      </c>
      <c r="R40" s="38">
        <f>IF($A40="","",$P40*$Q40)</f>
        <v/>
      </c>
      <c r="S40" s="38">
        <f>IF($A40="","",$P40+$R40)</f>
        <v/>
      </c>
      <c r="T40" s="39" t="n"/>
      <c r="U40" s="38">
        <f>IF($A40="","",$S40*$T40)</f>
        <v/>
      </c>
      <c r="V40" s="38">
        <f>IF($A40="","",$S40-$U40)</f>
        <v/>
      </c>
      <c r="W40" s="13" t="n"/>
      <c r="X40" s="40" t="n"/>
      <c r="Y40" s="40" t="n"/>
      <c r="Z40" s="15" t="n"/>
    </row>
    <row r="41">
      <c r="A41" s="13" t="n"/>
      <c r="B41" s="40" t="n"/>
      <c r="C41" s="40" t="n"/>
      <c r="D41" s="13" t="n"/>
      <c r="E41" s="15" t="n"/>
      <c r="F41" s="15" t="n"/>
      <c r="G41" s="13" t="n"/>
      <c r="H41" s="15" t="n"/>
      <c r="I41" s="15" t="n"/>
      <c r="J41" s="13" t="n"/>
      <c r="K41" s="38" t="n"/>
      <c r="L41" s="38" t="n"/>
      <c r="M41" s="13" t="n"/>
      <c r="N41" s="38">
        <f>IF($A41="","",IF($D41="Compravendita",$K41,IF($D41="Locazione",$L41*$M41,0)))</f>
        <v/>
      </c>
      <c r="O41" s="39" t="n"/>
      <c r="P41" s="38">
        <f>IF($A41="","",$N41*$O41)</f>
        <v/>
      </c>
      <c r="Q41" s="39">
        <f>IF($A41="","",IFERROR(VLOOKUP('Riepilogo'!$H$15,'Riepilogo'!$H$15:$I$17,2,FALSE),0))</f>
        <v/>
      </c>
      <c r="R41" s="38">
        <f>IF($A41="","",$P41*$Q41)</f>
        <v/>
      </c>
      <c r="S41" s="38">
        <f>IF($A41="","",$P41+$R41)</f>
        <v/>
      </c>
      <c r="T41" s="39" t="n"/>
      <c r="U41" s="38">
        <f>IF($A41="","",$S41*$T41)</f>
        <v/>
      </c>
      <c r="V41" s="38">
        <f>IF($A41="","",$S41-$U41)</f>
        <v/>
      </c>
      <c r="W41" s="13" t="n"/>
      <c r="X41" s="40" t="n"/>
      <c r="Y41" s="40" t="n"/>
      <c r="Z41" s="15" t="n"/>
    </row>
    <row r="42">
      <c r="A42" s="13" t="n"/>
      <c r="B42" s="40" t="n"/>
      <c r="C42" s="40" t="n"/>
      <c r="D42" s="13" t="n"/>
      <c r="E42" s="15" t="n"/>
      <c r="F42" s="15" t="n"/>
      <c r="G42" s="13" t="n"/>
      <c r="H42" s="15" t="n"/>
      <c r="I42" s="15" t="n"/>
      <c r="J42" s="13" t="n"/>
      <c r="K42" s="38" t="n"/>
      <c r="L42" s="38" t="n"/>
      <c r="M42" s="13" t="n"/>
      <c r="N42" s="38">
        <f>IF($A42="","",IF($D42="Compravendita",$K42,IF($D42="Locazione",$L42*$M42,0)))</f>
        <v/>
      </c>
      <c r="O42" s="39" t="n"/>
      <c r="P42" s="38">
        <f>IF($A42="","",$N42*$O42)</f>
        <v/>
      </c>
      <c r="Q42" s="39">
        <f>IF($A42="","",IFERROR(VLOOKUP('Riepilogo'!$H$15,'Riepilogo'!$H$15:$I$17,2,FALSE),0))</f>
        <v/>
      </c>
      <c r="R42" s="38">
        <f>IF($A42="","",$P42*$Q42)</f>
        <v/>
      </c>
      <c r="S42" s="38">
        <f>IF($A42="","",$P42+$R42)</f>
        <v/>
      </c>
      <c r="T42" s="39" t="n"/>
      <c r="U42" s="38">
        <f>IF($A42="","",$S42*$T42)</f>
        <v/>
      </c>
      <c r="V42" s="38">
        <f>IF($A42="","",$S42-$U42)</f>
        <v/>
      </c>
      <c r="W42" s="13" t="n"/>
      <c r="X42" s="40" t="n"/>
      <c r="Y42" s="40" t="n"/>
      <c r="Z42" s="15" t="n"/>
    </row>
    <row r="43">
      <c r="A43" s="13" t="n"/>
      <c r="B43" s="40" t="n"/>
      <c r="C43" s="40" t="n"/>
      <c r="D43" s="13" t="n"/>
      <c r="E43" s="15" t="n"/>
      <c r="F43" s="15" t="n"/>
      <c r="G43" s="13" t="n"/>
      <c r="H43" s="15" t="n"/>
      <c r="I43" s="15" t="n"/>
      <c r="J43" s="13" t="n"/>
      <c r="K43" s="38" t="n"/>
      <c r="L43" s="38" t="n"/>
      <c r="M43" s="13" t="n"/>
      <c r="N43" s="38">
        <f>IF($A43="","",IF($D43="Compravendita",$K43,IF($D43="Locazione",$L43*$M43,0)))</f>
        <v/>
      </c>
      <c r="O43" s="39" t="n"/>
      <c r="P43" s="38">
        <f>IF($A43="","",$N43*$O43)</f>
        <v/>
      </c>
      <c r="Q43" s="39">
        <f>IF($A43="","",IFERROR(VLOOKUP('Riepilogo'!$H$15,'Riepilogo'!$H$15:$I$17,2,FALSE),0))</f>
        <v/>
      </c>
      <c r="R43" s="38">
        <f>IF($A43="","",$P43*$Q43)</f>
        <v/>
      </c>
      <c r="S43" s="38">
        <f>IF($A43="","",$P43+$R43)</f>
        <v/>
      </c>
      <c r="T43" s="39" t="n"/>
      <c r="U43" s="38">
        <f>IF($A43="","",$S43*$T43)</f>
        <v/>
      </c>
      <c r="V43" s="38">
        <f>IF($A43="","",$S43-$U43)</f>
        <v/>
      </c>
      <c r="W43" s="13" t="n"/>
      <c r="X43" s="40" t="n"/>
      <c r="Y43" s="40" t="n"/>
      <c r="Z43" s="15" t="n"/>
    </row>
    <row r="44">
      <c r="A44" s="13" t="n"/>
      <c r="B44" s="40" t="n"/>
      <c r="C44" s="40" t="n"/>
      <c r="D44" s="13" t="n"/>
      <c r="E44" s="15" t="n"/>
      <c r="F44" s="15" t="n"/>
      <c r="G44" s="13" t="n"/>
      <c r="H44" s="15" t="n"/>
      <c r="I44" s="15" t="n"/>
      <c r="J44" s="13" t="n"/>
      <c r="K44" s="38" t="n"/>
      <c r="L44" s="38" t="n"/>
      <c r="M44" s="13" t="n"/>
      <c r="N44" s="38">
        <f>IF($A44="","",IF($D44="Compravendita",$K44,IF($D44="Locazione",$L44*$M44,0)))</f>
        <v/>
      </c>
      <c r="O44" s="39" t="n"/>
      <c r="P44" s="38">
        <f>IF($A44="","",$N44*$O44)</f>
        <v/>
      </c>
      <c r="Q44" s="39">
        <f>IF($A44="","",IFERROR(VLOOKUP('Riepilogo'!$H$15,'Riepilogo'!$H$15:$I$17,2,FALSE),0))</f>
        <v/>
      </c>
      <c r="R44" s="38">
        <f>IF($A44="","",$P44*$Q44)</f>
        <v/>
      </c>
      <c r="S44" s="38">
        <f>IF($A44="","",$P44+$R44)</f>
        <v/>
      </c>
      <c r="T44" s="39" t="n"/>
      <c r="U44" s="38">
        <f>IF($A44="","",$S44*$T44)</f>
        <v/>
      </c>
      <c r="V44" s="38">
        <f>IF($A44="","",$S44-$U44)</f>
        <v/>
      </c>
      <c r="W44" s="13" t="n"/>
      <c r="X44" s="40" t="n"/>
      <c r="Y44" s="40" t="n"/>
      <c r="Z44" s="15" t="n"/>
    </row>
    <row r="45">
      <c r="A45" s="13" t="n"/>
      <c r="B45" s="40" t="n"/>
      <c r="C45" s="40" t="n"/>
      <c r="D45" s="13" t="n"/>
      <c r="E45" s="15" t="n"/>
      <c r="F45" s="15" t="n"/>
      <c r="G45" s="13" t="n"/>
      <c r="H45" s="15" t="n"/>
      <c r="I45" s="15" t="n"/>
      <c r="J45" s="13" t="n"/>
      <c r="K45" s="38" t="n"/>
      <c r="L45" s="38" t="n"/>
      <c r="M45" s="13" t="n"/>
      <c r="N45" s="38">
        <f>IF($A45="","",IF($D45="Compravendita",$K45,IF($D45="Locazione",$L45*$M45,0)))</f>
        <v/>
      </c>
      <c r="O45" s="39" t="n"/>
      <c r="P45" s="38">
        <f>IF($A45="","",$N45*$O45)</f>
        <v/>
      </c>
      <c r="Q45" s="39">
        <f>IF($A45="","",IFERROR(VLOOKUP('Riepilogo'!$H$15,'Riepilogo'!$H$15:$I$17,2,FALSE),0))</f>
        <v/>
      </c>
      <c r="R45" s="38">
        <f>IF($A45="","",$P45*$Q45)</f>
        <v/>
      </c>
      <c r="S45" s="38">
        <f>IF($A45="","",$P45+$R45)</f>
        <v/>
      </c>
      <c r="T45" s="39" t="n"/>
      <c r="U45" s="38">
        <f>IF($A45="","",$S45*$T45)</f>
        <v/>
      </c>
      <c r="V45" s="38">
        <f>IF($A45="","",$S45-$U45)</f>
        <v/>
      </c>
      <c r="W45" s="13" t="n"/>
      <c r="X45" s="40" t="n"/>
      <c r="Y45" s="40" t="n"/>
      <c r="Z45" s="15" t="n"/>
    </row>
    <row r="46">
      <c r="A46" s="13" t="n"/>
      <c r="B46" s="40" t="n"/>
      <c r="C46" s="40" t="n"/>
      <c r="D46" s="13" t="n"/>
      <c r="E46" s="15" t="n"/>
      <c r="F46" s="15" t="n"/>
      <c r="G46" s="13" t="n"/>
      <c r="H46" s="15" t="n"/>
      <c r="I46" s="15" t="n"/>
      <c r="J46" s="13" t="n"/>
      <c r="K46" s="38" t="n"/>
      <c r="L46" s="38" t="n"/>
      <c r="M46" s="13" t="n"/>
      <c r="N46" s="38">
        <f>IF($A46="","",IF($D46="Compravendita",$K46,IF($D46="Locazione",$L46*$M46,0)))</f>
        <v/>
      </c>
      <c r="O46" s="39" t="n"/>
      <c r="P46" s="38">
        <f>IF($A46="","",$N46*$O46)</f>
        <v/>
      </c>
      <c r="Q46" s="39">
        <f>IF($A46="","",IFERROR(VLOOKUP('Riepilogo'!$H$15,'Riepilogo'!$H$15:$I$17,2,FALSE),0))</f>
        <v/>
      </c>
      <c r="R46" s="38">
        <f>IF($A46="","",$P46*$Q46)</f>
        <v/>
      </c>
      <c r="S46" s="38">
        <f>IF($A46="","",$P46+$R46)</f>
        <v/>
      </c>
      <c r="T46" s="39" t="n"/>
      <c r="U46" s="38">
        <f>IF($A46="","",$S46*$T46)</f>
        <v/>
      </c>
      <c r="V46" s="38">
        <f>IF($A46="","",$S46-$U46)</f>
        <v/>
      </c>
      <c r="W46" s="13" t="n"/>
      <c r="X46" s="40" t="n"/>
      <c r="Y46" s="40" t="n"/>
      <c r="Z46" s="15" t="n"/>
    </row>
    <row r="47">
      <c r="A47" s="13" t="n"/>
      <c r="B47" s="40" t="n"/>
      <c r="C47" s="40" t="n"/>
      <c r="D47" s="13" t="n"/>
      <c r="E47" s="15" t="n"/>
      <c r="F47" s="15" t="n"/>
      <c r="G47" s="13" t="n"/>
      <c r="H47" s="15" t="n"/>
      <c r="I47" s="15" t="n"/>
      <c r="J47" s="13" t="n"/>
      <c r="K47" s="38" t="n"/>
      <c r="L47" s="38" t="n"/>
      <c r="M47" s="13" t="n"/>
      <c r="N47" s="38">
        <f>IF($A47="","",IF($D47="Compravendita",$K47,IF($D47="Locazione",$L47*$M47,0)))</f>
        <v/>
      </c>
      <c r="O47" s="39" t="n"/>
      <c r="P47" s="38">
        <f>IF($A47="","",$N47*$O47)</f>
        <v/>
      </c>
      <c r="Q47" s="39">
        <f>IF($A47="","",IFERROR(VLOOKUP('Riepilogo'!$H$15,'Riepilogo'!$H$15:$I$17,2,FALSE),0))</f>
        <v/>
      </c>
      <c r="R47" s="38">
        <f>IF($A47="","",$P47*$Q47)</f>
        <v/>
      </c>
      <c r="S47" s="38">
        <f>IF($A47="","",$P47+$R47)</f>
        <v/>
      </c>
      <c r="T47" s="39" t="n"/>
      <c r="U47" s="38">
        <f>IF($A47="","",$S47*$T47)</f>
        <v/>
      </c>
      <c r="V47" s="38">
        <f>IF($A47="","",$S47-$U47)</f>
        <v/>
      </c>
      <c r="W47" s="13" t="n"/>
      <c r="X47" s="40" t="n"/>
      <c r="Y47" s="40" t="n"/>
      <c r="Z47" s="15" t="n"/>
    </row>
    <row r="48">
      <c r="A48" s="13" t="n"/>
      <c r="B48" s="40" t="n"/>
      <c r="C48" s="40" t="n"/>
      <c r="D48" s="13" t="n"/>
      <c r="E48" s="15" t="n"/>
      <c r="F48" s="15" t="n"/>
      <c r="G48" s="13" t="n"/>
      <c r="H48" s="15" t="n"/>
      <c r="I48" s="15" t="n"/>
      <c r="J48" s="13" t="n"/>
      <c r="K48" s="38" t="n"/>
      <c r="L48" s="38" t="n"/>
      <c r="M48" s="13" t="n"/>
      <c r="N48" s="38">
        <f>IF($A48="","",IF($D48="Compravendita",$K48,IF($D48="Locazione",$L48*$M48,0)))</f>
        <v/>
      </c>
      <c r="O48" s="39" t="n"/>
      <c r="P48" s="38">
        <f>IF($A48="","",$N48*$O48)</f>
        <v/>
      </c>
      <c r="Q48" s="39">
        <f>IF($A48="","",IFERROR(VLOOKUP('Riepilogo'!$H$15,'Riepilogo'!$H$15:$I$17,2,FALSE),0))</f>
        <v/>
      </c>
      <c r="R48" s="38">
        <f>IF($A48="","",$P48*$Q48)</f>
        <v/>
      </c>
      <c r="S48" s="38">
        <f>IF($A48="","",$P48+$R48)</f>
        <v/>
      </c>
      <c r="T48" s="39" t="n"/>
      <c r="U48" s="38">
        <f>IF($A48="","",$S48*$T48)</f>
        <v/>
      </c>
      <c r="V48" s="38">
        <f>IF($A48="","",$S48-$U48)</f>
        <v/>
      </c>
      <c r="W48" s="13" t="n"/>
      <c r="X48" s="40" t="n"/>
      <c r="Y48" s="40" t="n"/>
      <c r="Z48" s="15" t="n"/>
    </row>
    <row r="49">
      <c r="A49" s="13" t="n"/>
      <c r="B49" s="40" t="n"/>
      <c r="C49" s="40" t="n"/>
      <c r="D49" s="13" t="n"/>
      <c r="E49" s="15" t="n"/>
      <c r="F49" s="15" t="n"/>
      <c r="G49" s="13" t="n"/>
      <c r="H49" s="15" t="n"/>
      <c r="I49" s="15" t="n"/>
      <c r="J49" s="13" t="n"/>
      <c r="K49" s="38" t="n"/>
      <c r="L49" s="38" t="n"/>
      <c r="M49" s="13" t="n"/>
      <c r="N49" s="38">
        <f>IF($A49="","",IF($D49="Compravendita",$K49,IF($D49="Locazione",$L49*$M49,0)))</f>
        <v/>
      </c>
      <c r="O49" s="39" t="n"/>
      <c r="P49" s="38">
        <f>IF($A49="","",$N49*$O49)</f>
        <v/>
      </c>
      <c r="Q49" s="39">
        <f>IF($A49="","",IFERROR(VLOOKUP('Riepilogo'!$H$15,'Riepilogo'!$H$15:$I$17,2,FALSE),0))</f>
        <v/>
      </c>
      <c r="R49" s="38">
        <f>IF($A49="","",$P49*$Q49)</f>
        <v/>
      </c>
      <c r="S49" s="38">
        <f>IF($A49="","",$P49+$R49)</f>
        <v/>
      </c>
      <c r="T49" s="39" t="n"/>
      <c r="U49" s="38">
        <f>IF($A49="","",$S49*$T49)</f>
        <v/>
      </c>
      <c r="V49" s="38">
        <f>IF($A49="","",$S49-$U49)</f>
        <v/>
      </c>
      <c r="W49" s="13" t="n"/>
      <c r="X49" s="40" t="n"/>
      <c r="Y49" s="40" t="n"/>
      <c r="Z49" s="15" t="n"/>
    </row>
    <row r="50">
      <c r="A50" s="13" t="n"/>
      <c r="B50" s="40" t="n"/>
      <c r="C50" s="40" t="n"/>
      <c r="D50" s="13" t="n"/>
      <c r="E50" s="15" t="n"/>
      <c r="F50" s="15" t="n"/>
      <c r="G50" s="13" t="n"/>
      <c r="H50" s="15" t="n"/>
      <c r="I50" s="15" t="n"/>
      <c r="J50" s="13" t="n"/>
      <c r="K50" s="38" t="n"/>
      <c r="L50" s="38" t="n"/>
      <c r="M50" s="13" t="n"/>
      <c r="N50" s="38">
        <f>IF($A50="","",IF($D50="Compravendita",$K50,IF($D50="Locazione",$L50*$M50,0)))</f>
        <v/>
      </c>
      <c r="O50" s="39" t="n"/>
      <c r="P50" s="38">
        <f>IF($A50="","",$N50*$O50)</f>
        <v/>
      </c>
      <c r="Q50" s="39">
        <f>IF($A50="","",IFERROR(VLOOKUP('Riepilogo'!$H$15,'Riepilogo'!$H$15:$I$17,2,FALSE),0))</f>
        <v/>
      </c>
      <c r="R50" s="38">
        <f>IF($A50="","",$P50*$Q50)</f>
        <v/>
      </c>
      <c r="S50" s="38">
        <f>IF($A50="","",$P50+$R50)</f>
        <v/>
      </c>
      <c r="T50" s="39" t="n"/>
      <c r="U50" s="38">
        <f>IF($A50="","",$S50*$T50)</f>
        <v/>
      </c>
      <c r="V50" s="38">
        <f>IF($A50="","",$S50-$U50)</f>
        <v/>
      </c>
      <c r="W50" s="13" t="n"/>
      <c r="X50" s="40" t="n"/>
      <c r="Y50" s="40" t="n"/>
      <c r="Z50" s="15" t="n"/>
    </row>
    <row r="51">
      <c r="A51" s="13" t="n"/>
      <c r="B51" s="40" t="n"/>
      <c r="C51" s="40" t="n"/>
      <c r="D51" s="13" t="n"/>
      <c r="E51" s="15" t="n"/>
      <c r="F51" s="15" t="n"/>
      <c r="G51" s="13" t="n"/>
      <c r="H51" s="15" t="n"/>
      <c r="I51" s="15" t="n"/>
      <c r="J51" s="13" t="n"/>
      <c r="K51" s="38" t="n"/>
      <c r="L51" s="38" t="n"/>
      <c r="M51" s="13" t="n"/>
      <c r="N51" s="38">
        <f>IF($A51="","",IF($D51="Compravendita",$K51,IF($D51="Locazione",$L51*$M51,0)))</f>
        <v/>
      </c>
      <c r="O51" s="39" t="n"/>
      <c r="P51" s="38">
        <f>IF($A51="","",$N51*$O51)</f>
        <v/>
      </c>
      <c r="Q51" s="39">
        <f>IF($A51="","",IFERROR(VLOOKUP('Riepilogo'!$H$15,'Riepilogo'!$H$15:$I$17,2,FALSE),0))</f>
        <v/>
      </c>
      <c r="R51" s="38">
        <f>IF($A51="","",$P51*$Q51)</f>
        <v/>
      </c>
      <c r="S51" s="38">
        <f>IF($A51="","",$P51+$R51)</f>
        <v/>
      </c>
      <c r="T51" s="39" t="n"/>
      <c r="U51" s="38">
        <f>IF($A51="","",$S51*$T51)</f>
        <v/>
      </c>
      <c r="V51" s="38">
        <f>IF($A51="","",$S51-$U51)</f>
        <v/>
      </c>
      <c r="W51" s="13" t="n"/>
      <c r="X51" s="40" t="n"/>
      <c r="Y51" s="40" t="n"/>
      <c r="Z51" s="15" t="n"/>
    </row>
    <row r="52">
      <c r="A52" s="13" t="n"/>
      <c r="B52" s="40" t="n"/>
      <c r="C52" s="40" t="n"/>
      <c r="D52" s="13" t="n"/>
      <c r="E52" s="15" t="n"/>
      <c r="F52" s="15" t="n"/>
      <c r="G52" s="13" t="n"/>
      <c r="H52" s="15" t="n"/>
      <c r="I52" s="15" t="n"/>
      <c r="J52" s="13" t="n"/>
      <c r="K52" s="38" t="n"/>
      <c r="L52" s="38" t="n"/>
      <c r="M52" s="13" t="n"/>
      <c r="N52" s="38">
        <f>IF($A52="","",IF($D52="Compravendita",$K52,IF($D52="Locazione",$L52*$M52,0)))</f>
        <v/>
      </c>
      <c r="O52" s="39" t="n"/>
      <c r="P52" s="38">
        <f>IF($A52="","",$N52*$O52)</f>
        <v/>
      </c>
      <c r="Q52" s="39">
        <f>IF($A52="","",IFERROR(VLOOKUP('Riepilogo'!$H$15,'Riepilogo'!$H$15:$I$17,2,FALSE),0))</f>
        <v/>
      </c>
      <c r="R52" s="38">
        <f>IF($A52="","",$P52*$Q52)</f>
        <v/>
      </c>
      <c r="S52" s="38">
        <f>IF($A52="","",$P52+$R52)</f>
        <v/>
      </c>
      <c r="T52" s="39" t="n"/>
      <c r="U52" s="38">
        <f>IF($A52="","",$S52*$T52)</f>
        <v/>
      </c>
      <c r="V52" s="38">
        <f>IF($A52="","",$S52-$U52)</f>
        <v/>
      </c>
      <c r="W52" s="13" t="n"/>
      <c r="X52" s="40" t="n"/>
      <c r="Y52" s="40" t="n"/>
      <c r="Z52" s="15" t="n"/>
    </row>
    <row r="53">
      <c r="A53" s="13" t="n"/>
      <c r="B53" s="40" t="n"/>
      <c r="C53" s="40" t="n"/>
      <c r="D53" s="13" t="n"/>
      <c r="E53" s="15" t="n"/>
      <c r="F53" s="15" t="n"/>
      <c r="G53" s="13" t="n"/>
      <c r="H53" s="15" t="n"/>
      <c r="I53" s="15" t="n"/>
      <c r="J53" s="13" t="n"/>
      <c r="K53" s="38" t="n"/>
      <c r="L53" s="38" t="n"/>
      <c r="M53" s="13" t="n"/>
      <c r="N53" s="38">
        <f>IF($A53="","",IF($D53="Compravendita",$K53,IF($D53="Locazione",$L53*$M53,0)))</f>
        <v/>
      </c>
      <c r="O53" s="39" t="n"/>
      <c r="P53" s="38">
        <f>IF($A53="","",$N53*$O53)</f>
        <v/>
      </c>
      <c r="Q53" s="39">
        <f>IF($A53="","",IFERROR(VLOOKUP('Riepilogo'!$H$15,'Riepilogo'!$H$15:$I$17,2,FALSE),0))</f>
        <v/>
      </c>
      <c r="R53" s="38">
        <f>IF($A53="","",$P53*$Q53)</f>
        <v/>
      </c>
      <c r="S53" s="38">
        <f>IF($A53="","",$P53+$R53)</f>
        <v/>
      </c>
      <c r="T53" s="39" t="n"/>
      <c r="U53" s="38">
        <f>IF($A53="","",$S53*$T53)</f>
        <v/>
      </c>
      <c r="V53" s="38">
        <f>IF($A53="","",$S53-$U53)</f>
        <v/>
      </c>
      <c r="W53" s="13" t="n"/>
      <c r="X53" s="40" t="n"/>
      <c r="Y53" s="40" t="n"/>
      <c r="Z53" s="15" t="n"/>
    </row>
    <row r="54">
      <c r="A54" s="13" t="n"/>
      <c r="B54" s="40" t="n"/>
      <c r="C54" s="40" t="n"/>
      <c r="D54" s="13" t="n"/>
      <c r="E54" s="15" t="n"/>
      <c r="F54" s="15" t="n"/>
      <c r="G54" s="13" t="n"/>
      <c r="H54" s="15" t="n"/>
      <c r="I54" s="15" t="n"/>
      <c r="J54" s="13" t="n"/>
      <c r="K54" s="38" t="n"/>
      <c r="L54" s="38" t="n"/>
      <c r="M54" s="13" t="n"/>
      <c r="N54" s="38">
        <f>IF($A54="","",IF($D54="Compravendita",$K54,IF($D54="Locazione",$L54*$M54,0)))</f>
        <v/>
      </c>
      <c r="O54" s="39" t="n"/>
      <c r="P54" s="38">
        <f>IF($A54="","",$N54*$O54)</f>
        <v/>
      </c>
      <c r="Q54" s="39">
        <f>IF($A54="","",IFERROR(VLOOKUP('Riepilogo'!$H$15,'Riepilogo'!$H$15:$I$17,2,FALSE),0))</f>
        <v/>
      </c>
      <c r="R54" s="38">
        <f>IF($A54="","",$P54*$Q54)</f>
        <v/>
      </c>
      <c r="S54" s="38">
        <f>IF($A54="","",$P54+$R54)</f>
        <v/>
      </c>
      <c r="T54" s="39" t="n"/>
      <c r="U54" s="38">
        <f>IF($A54="","",$S54*$T54)</f>
        <v/>
      </c>
      <c r="V54" s="38">
        <f>IF($A54="","",$S54-$U54)</f>
        <v/>
      </c>
      <c r="W54" s="13" t="n"/>
      <c r="X54" s="40" t="n"/>
      <c r="Y54" s="40" t="n"/>
      <c r="Z54" s="15" t="n"/>
    </row>
    <row r="55">
      <c r="A55" s="13" t="n"/>
      <c r="B55" s="40" t="n"/>
      <c r="C55" s="40" t="n"/>
      <c r="D55" s="13" t="n"/>
      <c r="E55" s="15" t="n"/>
      <c r="F55" s="15" t="n"/>
      <c r="G55" s="13" t="n"/>
      <c r="H55" s="15" t="n"/>
      <c r="I55" s="15" t="n"/>
      <c r="J55" s="13" t="n"/>
      <c r="K55" s="38" t="n"/>
      <c r="L55" s="38" t="n"/>
      <c r="M55" s="13" t="n"/>
      <c r="N55" s="38">
        <f>IF($A55="","",IF($D55="Compravendita",$K55,IF($D55="Locazione",$L55*$M55,0)))</f>
        <v/>
      </c>
      <c r="O55" s="39" t="n"/>
      <c r="P55" s="38">
        <f>IF($A55="","",$N55*$O55)</f>
        <v/>
      </c>
      <c r="Q55" s="39">
        <f>IF($A55="","",IFERROR(VLOOKUP('Riepilogo'!$H$15,'Riepilogo'!$H$15:$I$17,2,FALSE),0))</f>
        <v/>
      </c>
      <c r="R55" s="38">
        <f>IF($A55="","",$P55*$Q55)</f>
        <v/>
      </c>
      <c r="S55" s="38">
        <f>IF($A55="","",$P55+$R55)</f>
        <v/>
      </c>
      <c r="T55" s="39" t="n"/>
      <c r="U55" s="38">
        <f>IF($A55="","",$S55*$T55)</f>
        <v/>
      </c>
      <c r="V55" s="38">
        <f>IF($A55="","",$S55-$U55)</f>
        <v/>
      </c>
      <c r="W55" s="13" t="n"/>
      <c r="X55" s="40" t="n"/>
      <c r="Y55" s="40" t="n"/>
      <c r="Z55" s="15" t="n"/>
    </row>
    <row r="56">
      <c r="A56" s="13" t="n"/>
      <c r="B56" s="40" t="n"/>
      <c r="C56" s="40" t="n"/>
      <c r="D56" s="13" t="n"/>
      <c r="E56" s="15" t="n"/>
      <c r="F56" s="15" t="n"/>
      <c r="G56" s="13" t="n"/>
      <c r="H56" s="15" t="n"/>
      <c r="I56" s="15" t="n"/>
      <c r="J56" s="13" t="n"/>
      <c r="K56" s="38" t="n"/>
      <c r="L56" s="38" t="n"/>
      <c r="M56" s="13" t="n"/>
      <c r="N56" s="38">
        <f>IF($A56="","",IF($D56="Compravendita",$K56,IF($D56="Locazione",$L56*$M56,0)))</f>
        <v/>
      </c>
      <c r="O56" s="39" t="n"/>
      <c r="P56" s="38">
        <f>IF($A56="","",$N56*$O56)</f>
        <v/>
      </c>
      <c r="Q56" s="39">
        <f>IF($A56="","",IFERROR(VLOOKUP('Riepilogo'!$H$15,'Riepilogo'!$H$15:$I$17,2,FALSE),0))</f>
        <v/>
      </c>
      <c r="R56" s="38">
        <f>IF($A56="","",$P56*$Q56)</f>
        <v/>
      </c>
      <c r="S56" s="38">
        <f>IF($A56="","",$P56+$R56)</f>
        <v/>
      </c>
      <c r="T56" s="39" t="n"/>
      <c r="U56" s="38">
        <f>IF($A56="","",$S56*$T56)</f>
        <v/>
      </c>
      <c r="V56" s="38">
        <f>IF($A56="","",$S56-$U56)</f>
        <v/>
      </c>
      <c r="W56" s="13" t="n"/>
      <c r="X56" s="40" t="n"/>
      <c r="Y56" s="40" t="n"/>
      <c r="Z56" s="15" t="n"/>
    </row>
    <row r="57">
      <c r="A57" s="13" t="n"/>
      <c r="B57" s="40" t="n"/>
      <c r="C57" s="40" t="n"/>
      <c r="D57" s="13" t="n"/>
      <c r="E57" s="15" t="n"/>
      <c r="F57" s="15" t="n"/>
      <c r="G57" s="13" t="n"/>
      <c r="H57" s="15" t="n"/>
      <c r="I57" s="15" t="n"/>
      <c r="J57" s="13" t="n"/>
      <c r="K57" s="38" t="n"/>
      <c r="L57" s="38" t="n"/>
      <c r="M57" s="13" t="n"/>
      <c r="N57" s="38">
        <f>IF($A57="","",IF($D57="Compravendita",$K57,IF($D57="Locazione",$L57*$M57,0)))</f>
        <v/>
      </c>
      <c r="O57" s="39" t="n"/>
      <c r="P57" s="38">
        <f>IF($A57="","",$N57*$O57)</f>
        <v/>
      </c>
      <c r="Q57" s="39">
        <f>IF($A57="","",IFERROR(VLOOKUP('Riepilogo'!$H$15,'Riepilogo'!$H$15:$I$17,2,FALSE),0))</f>
        <v/>
      </c>
      <c r="R57" s="38">
        <f>IF($A57="","",$P57*$Q57)</f>
        <v/>
      </c>
      <c r="S57" s="38">
        <f>IF($A57="","",$P57+$R57)</f>
        <v/>
      </c>
      <c r="T57" s="39" t="n"/>
      <c r="U57" s="38">
        <f>IF($A57="","",$S57*$T57)</f>
        <v/>
      </c>
      <c r="V57" s="38">
        <f>IF($A57="","",$S57-$U57)</f>
        <v/>
      </c>
      <c r="W57" s="13" t="n"/>
      <c r="X57" s="40" t="n"/>
      <c r="Y57" s="40" t="n"/>
      <c r="Z57" s="15" t="n"/>
    </row>
    <row r="58">
      <c r="A58" s="13" t="n"/>
      <c r="B58" s="40" t="n"/>
      <c r="C58" s="40" t="n"/>
      <c r="D58" s="13" t="n"/>
      <c r="E58" s="15" t="n"/>
      <c r="F58" s="15" t="n"/>
      <c r="G58" s="13" t="n"/>
      <c r="H58" s="15" t="n"/>
      <c r="I58" s="15" t="n"/>
      <c r="J58" s="13" t="n"/>
      <c r="K58" s="38" t="n"/>
      <c r="L58" s="38" t="n"/>
      <c r="M58" s="13" t="n"/>
      <c r="N58" s="38">
        <f>IF($A58="","",IF($D58="Compravendita",$K58,IF($D58="Locazione",$L58*$M58,0)))</f>
        <v/>
      </c>
      <c r="O58" s="39" t="n"/>
      <c r="P58" s="38">
        <f>IF($A58="","",$N58*$O58)</f>
        <v/>
      </c>
      <c r="Q58" s="39">
        <f>IF($A58="","",IFERROR(VLOOKUP('Riepilogo'!$H$15,'Riepilogo'!$H$15:$I$17,2,FALSE),0))</f>
        <v/>
      </c>
      <c r="R58" s="38">
        <f>IF($A58="","",$P58*$Q58)</f>
        <v/>
      </c>
      <c r="S58" s="38">
        <f>IF($A58="","",$P58+$R58)</f>
        <v/>
      </c>
      <c r="T58" s="39" t="n"/>
      <c r="U58" s="38">
        <f>IF($A58="","",$S58*$T58)</f>
        <v/>
      </c>
      <c r="V58" s="38">
        <f>IF($A58="","",$S58-$U58)</f>
        <v/>
      </c>
      <c r="W58" s="13" t="n"/>
      <c r="X58" s="40" t="n"/>
      <c r="Y58" s="40" t="n"/>
      <c r="Z58" s="15" t="n"/>
    </row>
    <row r="59">
      <c r="A59" s="13" t="n"/>
      <c r="B59" s="40" t="n"/>
      <c r="C59" s="40" t="n"/>
      <c r="D59" s="13" t="n"/>
      <c r="E59" s="15" t="n"/>
      <c r="F59" s="15" t="n"/>
      <c r="G59" s="13" t="n"/>
      <c r="H59" s="15" t="n"/>
      <c r="I59" s="15" t="n"/>
      <c r="J59" s="13" t="n"/>
      <c r="K59" s="38" t="n"/>
      <c r="L59" s="38" t="n"/>
      <c r="M59" s="13" t="n"/>
      <c r="N59" s="38">
        <f>IF($A59="","",IF($D59="Compravendita",$K59,IF($D59="Locazione",$L59*$M59,0)))</f>
        <v/>
      </c>
      <c r="O59" s="39" t="n"/>
      <c r="P59" s="38">
        <f>IF($A59="","",$N59*$O59)</f>
        <v/>
      </c>
      <c r="Q59" s="39">
        <f>IF($A59="","",IFERROR(VLOOKUP('Riepilogo'!$H$15,'Riepilogo'!$H$15:$I$17,2,FALSE),0))</f>
        <v/>
      </c>
      <c r="R59" s="38">
        <f>IF($A59="","",$P59*$Q59)</f>
        <v/>
      </c>
      <c r="S59" s="38">
        <f>IF($A59="","",$P59+$R59)</f>
        <v/>
      </c>
      <c r="T59" s="39" t="n"/>
      <c r="U59" s="38">
        <f>IF($A59="","",$S59*$T59)</f>
        <v/>
      </c>
      <c r="V59" s="38">
        <f>IF($A59="","",$S59-$U59)</f>
        <v/>
      </c>
      <c r="W59" s="13" t="n"/>
      <c r="X59" s="40" t="n"/>
      <c r="Y59" s="40" t="n"/>
      <c r="Z59" s="15" t="n"/>
    </row>
    <row r="60">
      <c r="A60" s="13" t="n"/>
      <c r="B60" s="40" t="n"/>
      <c r="C60" s="40" t="n"/>
      <c r="D60" s="13" t="n"/>
      <c r="E60" s="15" t="n"/>
      <c r="F60" s="15" t="n"/>
      <c r="G60" s="13" t="n"/>
      <c r="H60" s="15" t="n"/>
      <c r="I60" s="15" t="n"/>
      <c r="J60" s="13" t="n"/>
      <c r="K60" s="38" t="n"/>
      <c r="L60" s="38" t="n"/>
      <c r="M60" s="13" t="n"/>
      <c r="N60" s="38">
        <f>IF($A60="","",IF($D60="Compravendita",$K60,IF($D60="Locazione",$L60*$M60,0)))</f>
        <v/>
      </c>
      <c r="O60" s="39" t="n"/>
      <c r="P60" s="38">
        <f>IF($A60="","",$N60*$O60)</f>
        <v/>
      </c>
      <c r="Q60" s="39">
        <f>IF($A60="","",IFERROR(VLOOKUP('Riepilogo'!$H$15,'Riepilogo'!$H$15:$I$17,2,FALSE),0))</f>
        <v/>
      </c>
      <c r="R60" s="38">
        <f>IF($A60="","",$P60*$Q60)</f>
        <v/>
      </c>
      <c r="S60" s="38">
        <f>IF($A60="","",$P60+$R60)</f>
        <v/>
      </c>
      <c r="T60" s="39" t="n"/>
      <c r="U60" s="38">
        <f>IF($A60="","",$S60*$T60)</f>
        <v/>
      </c>
      <c r="V60" s="38">
        <f>IF($A60="","",$S60-$U60)</f>
        <v/>
      </c>
      <c r="W60" s="13" t="n"/>
      <c r="X60" s="40" t="n"/>
      <c r="Y60" s="40" t="n"/>
      <c r="Z60" s="15" t="n"/>
    </row>
    <row r="61">
      <c r="A61" s="13" t="n"/>
      <c r="B61" s="40" t="n"/>
      <c r="C61" s="40" t="n"/>
      <c r="D61" s="13" t="n"/>
      <c r="E61" s="15" t="n"/>
      <c r="F61" s="15" t="n"/>
      <c r="G61" s="13" t="n"/>
      <c r="H61" s="15" t="n"/>
      <c r="I61" s="15" t="n"/>
      <c r="J61" s="13" t="n"/>
      <c r="K61" s="38" t="n"/>
      <c r="L61" s="38" t="n"/>
      <c r="M61" s="13" t="n"/>
      <c r="N61" s="38">
        <f>IF($A61="","",IF($D61="Compravendita",$K61,IF($D61="Locazione",$L61*$M61,0)))</f>
        <v/>
      </c>
      <c r="O61" s="39" t="n"/>
      <c r="P61" s="38">
        <f>IF($A61="","",$N61*$O61)</f>
        <v/>
      </c>
      <c r="Q61" s="39">
        <f>IF($A61="","",IFERROR(VLOOKUP('Riepilogo'!$H$15,'Riepilogo'!$H$15:$I$17,2,FALSE),0))</f>
        <v/>
      </c>
      <c r="R61" s="38">
        <f>IF($A61="","",$P61*$Q61)</f>
        <v/>
      </c>
      <c r="S61" s="38">
        <f>IF($A61="","",$P61+$R61)</f>
        <v/>
      </c>
      <c r="T61" s="39" t="n"/>
      <c r="U61" s="38">
        <f>IF($A61="","",$S61*$T61)</f>
        <v/>
      </c>
      <c r="V61" s="38">
        <f>IF($A61="","",$S61-$U61)</f>
        <v/>
      </c>
      <c r="W61" s="13" t="n"/>
      <c r="X61" s="40" t="n"/>
      <c r="Y61" s="40" t="n"/>
      <c r="Z61" s="15" t="n"/>
    </row>
    <row r="62">
      <c r="A62" s="13" t="n"/>
      <c r="B62" s="40" t="n"/>
      <c r="C62" s="40" t="n"/>
      <c r="D62" s="13" t="n"/>
      <c r="E62" s="15" t="n"/>
      <c r="F62" s="15" t="n"/>
      <c r="G62" s="13" t="n"/>
      <c r="H62" s="15" t="n"/>
      <c r="I62" s="15" t="n"/>
      <c r="J62" s="13" t="n"/>
      <c r="K62" s="38" t="n"/>
      <c r="L62" s="38" t="n"/>
      <c r="M62" s="13" t="n"/>
      <c r="N62" s="38">
        <f>IF($A62="","",IF($D62="Compravendita",$K62,IF($D62="Locazione",$L62*$M62,0)))</f>
        <v/>
      </c>
      <c r="O62" s="39" t="n"/>
      <c r="P62" s="38">
        <f>IF($A62="","",$N62*$O62)</f>
        <v/>
      </c>
      <c r="Q62" s="39">
        <f>IF($A62="","",IFERROR(VLOOKUP('Riepilogo'!$H$15,'Riepilogo'!$H$15:$I$17,2,FALSE),0))</f>
        <v/>
      </c>
      <c r="R62" s="38">
        <f>IF($A62="","",$P62*$Q62)</f>
        <v/>
      </c>
      <c r="S62" s="38">
        <f>IF($A62="","",$P62+$R62)</f>
        <v/>
      </c>
      <c r="T62" s="39" t="n"/>
      <c r="U62" s="38">
        <f>IF($A62="","",$S62*$T62)</f>
        <v/>
      </c>
      <c r="V62" s="38">
        <f>IF($A62="","",$S62-$U62)</f>
        <v/>
      </c>
      <c r="W62" s="13" t="n"/>
      <c r="X62" s="40" t="n"/>
      <c r="Y62" s="40" t="n"/>
      <c r="Z62" s="15" t="n"/>
    </row>
    <row r="63">
      <c r="A63" s="13" t="n"/>
      <c r="B63" s="40" t="n"/>
      <c r="C63" s="40" t="n"/>
      <c r="D63" s="13" t="n"/>
      <c r="E63" s="15" t="n"/>
      <c r="F63" s="15" t="n"/>
      <c r="G63" s="13" t="n"/>
      <c r="H63" s="15" t="n"/>
      <c r="I63" s="15" t="n"/>
      <c r="J63" s="13" t="n"/>
      <c r="K63" s="38" t="n"/>
      <c r="L63" s="38" t="n"/>
      <c r="M63" s="13" t="n"/>
      <c r="N63" s="38">
        <f>IF($A63="","",IF($D63="Compravendita",$K63,IF($D63="Locazione",$L63*$M63,0)))</f>
        <v/>
      </c>
      <c r="O63" s="39" t="n"/>
      <c r="P63" s="38">
        <f>IF($A63="","",$N63*$O63)</f>
        <v/>
      </c>
      <c r="Q63" s="39">
        <f>IF($A63="","",IFERROR(VLOOKUP('Riepilogo'!$H$15,'Riepilogo'!$H$15:$I$17,2,FALSE),0))</f>
        <v/>
      </c>
      <c r="R63" s="38">
        <f>IF($A63="","",$P63*$Q63)</f>
        <v/>
      </c>
      <c r="S63" s="38">
        <f>IF($A63="","",$P63+$R63)</f>
        <v/>
      </c>
      <c r="T63" s="39" t="n"/>
      <c r="U63" s="38">
        <f>IF($A63="","",$S63*$T63)</f>
        <v/>
      </c>
      <c r="V63" s="38">
        <f>IF($A63="","",$S63-$U63)</f>
        <v/>
      </c>
      <c r="W63" s="13" t="n"/>
      <c r="X63" s="40" t="n"/>
      <c r="Y63" s="40" t="n"/>
      <c r="Z63" s="15" t="n"/>
    </row>
    <row r="64">
      <c r="A64" s="13" t="n"/>
      <c r="B64" s="40" t="n"/>
      <c r="C64" s="40" t="n"/>
      <c r="D64" s="13" t="n"/>
      <c r="E64" s="15" t="n"/>
      <c r="F64" s="15" t="n"/>
      <c r="G64" s="13" t="n"/>
      <c r="H64" s="15" t="n"/>
      <c r="I64" s="15" t="n"/>
      <c r="J64" s="13" t="n"/>
      <c r="K64" s="38" t="n"/>
      <c r="L64" s="38" t="n"/>
      <c r="M64" s="13" t="n"/>
      <c r="N64" s="38">
        <f>IF($A64="","",IF($D64="Compravendita",$K64,IF($D64="Locazione",$L64*$M64,0)))</f>
        <v/>
      </c>
      <c r="O64" s="39" t="n"/>
      <c r="P64" s="38">
        <f>IF($A64="","",$N64*$O64)</f>
        <v/>
      </c>
      <c r="Q64" s="39">
        <f>IF($A64="","",IFERROR(VLOOKUP('Riepilogo'!$H$15,'Riepilogo'!$H$15:$I$17,2,FALSE),0))</f>
        <v/>
      </c>
      <c r="R64" s="38">
        <f>IF($A64="","",$P64*$Q64)</f>
        <v/>
      </c>
      <c r="S64" s="38">
        <f>IF($A64="","",$P64+$R64)</f>
        <v/>
      </c>
      <c r="T64" s="39" t="n"/>
      <c r="U64" s="38">
        <f>IF($A64="","",$S64*$T64)</f>
        <v/>
      </c>
      <c r="V64" s="38">
        <f>IF($A64="","",$S64-$U64)</f>
        <v/>
      </c>
      <c r="W64" s="13" t="n"/>
      <c r="X64" s="40" t="n"/>
      <c r="Y64" s="40" t="n"/>
      <c r="Z64" s="15" t="n"/>
    </row>
    <row r="65">
      <c r="A65" s="13" t="n"/>
      <c r="B65" s="40" t="n"/>
      <c r="C65" s="40" t="n"/>
      <c r="D65" s="13" t="n"/>
      <c r="E65" s="15" t="n"/>
      <c r="F65" s="15" t="n"/>
      <c r="G65" s="13" t="n"/>
      <c r="H65" s="15" t="n"/>
      <c r="I65" s="15" t="n"/>
      <c r="J65" s="13" t="n"/>
      <c r="K65" s="38" t="n"/>
      <c r="L65" s="38" t="n"/>
      <c r="M65" s="13" t="n"/>
      <c r="N65" s="38">
        <f>IF($A65="","",IF($D65="Compravendita",$K65,IF($D65="Locazione",$L65*$M65,0)))</f>
        <v/>
      </c>
      <c r="O65" s="39" t="n"/>
      <c r="P65" s="38">
        <f>IF($A65="","",$N65*$O65)</f>
        <v/>
      </c>
      <c r="Q65" s="39">
        <f>IF($A65="","",IFERROR(VLOOKUP('Riepilogo'!$H$15,'Riepilogo'!$H$15:$I$17,2,FALSE),0))</f>
        <v/>
      </c>
      <c r="R65" s="38">
        <f>IF($A65="","",$P65*$Q65)</f>
        <v/>
      </c>
      <c r="S65" s="38">
        <f>IF($A65="","",$P65+$R65)</f>
        <v/>
      </c>
      <c r="T65" s="39" t="n"/>
      <c r="U65" s="38">
        <f>IF($A65="","",$S65*$T65)</f>
        <v/>
      </c>
      <c r="V65" s="38">
        <f>IF($A65="","",$S65-$U65)</f>
        <v/>
      </c>
      <c r="W65" s="13" t="n"/>
      <c r="X65" s="40" t="n"/>
      <c r="Y65" s="40" t="n"/>
      <c r="Z65" s="15" t="n"/>
    </row>
    <row r="66">
      <c r="A66" s="13" t="n"/>
      <c r="B66" s="40" t="n"/>
      <c r="C66" s="40" t="n"/>
      <c r="D66" s="13" t="n"/>
      <c r="E66" s="15" t="n"/>
      <c r="F66" s="15" t="n"/>
      <c r="G66" s="13" t="n"/>
      <c r="H66" s="15" t="n"/>
      <c r="I66" s="15" t="n"/>
      <c r="J66" s="13" t="n"/>
      <c r="K66" s="38" t="n"/>
      <c r="L66" s="38" t="n"/>
      <c r="M66" s="13" t="n"/>
      <c r="N66" s="38">
        <f>IF($A66="","",IF($D66="Compravendita",$K66,IF($D66="Locazione",$L66*$M66,0)))</f>
        <v/>
      </c>
      <c r="O66" s="39" t="n"/>
      <c r="P66" s="38">
        <f>IF($A66="","",$N66*$O66)</f>
        <v/>
      </c>
      <c r="Q66" s="39">
        <f>IF($A66="","",IFERROR(VLOOKUP('Riepilogo'!$H$15,'Riepilogo'!$H$15:$I$17,2,FALSE),0))</f>
        <v/>
      </c>
      <c r="R66" s="38">
        <f>IF($A66="","",$P66*$Q66)</f>
        <v/>
      </c>
      <c r="S66" s="38">
        <f>IF($A66="","",$P66+$R66)</f>
        <v/>
      </c>
      <c r="T66" s="39" t="n"/>
      <c r="U66" s="38">
        <f>IF($A66="","",$S66*$T66)</f>
        <v/>
      </c>
      <c r="V66" s="38">
        <f>IF($A66="","",$S66-$U66)</f>
        <v/>
      </c>
      <c r="W66" s="13" t="n"/>
      <c r="X66" s="40" t="n"/>
      <c r="Y66" s="40" t="n"/>
      <c r="Z66" s="15" t="n"/>
    </row>
    <row r="67">
      <c r="A67" s="13" t="n"/>
      <c r="B67" s="40" t="n"/>
      <c r="C67" s="40" t="n"/>
      <c r="D67" s="13" t="n"/>
      <c r="E67" s="15" t="n"/>
      <c r="F67" s="15" t="n"/>
      <c r="G67" s="13" t="n"/>
      <c r="H67" s="15" t="n"/>
      <c r="I67" s="15" t="n"/>
      <c r="J67" s="13" t="n"/>
      <c r="K67" s="38" t="n"/>
      <c r="L67" s="38" t="n"/>
      <c r="M67" s="13" t="n"/>
      <c r="N67" s="38">
        <f>IF($A67="","",IF($D67="Compravendita",$K67,IF($D67="Locazione",$L67*$M67,0)))</f>
        <v/>
      </c>
      <c r="O67" s="39" t="n"/>
      <c r="P67" s="38">
        <f>IF($A67="","",$N67*$O67)</f>
        <v/>
      </c>
      <c r="Q67" s="39">
        <f>IF($A67="","",IFERROR(VLOOKUP('Riepilogo'!$H$15,'Riepilogo'!$H$15:$I$17,2,FALSE),0))</f>
        <v/>
      </c>
      <c r="R67" s="38">
        <f>IF($A67="","",$P67*$Q67)</f>
        <v/>
      </c>
      <c r="S67" s="38">
        <f>IF($A67="","",$P67+$R67)</f>
        <v/>
      </c>
      <c r="T67" s="39" t="n"/>
      <c r="U67" s="38">
        <f>IF($A67="","",$S67*$T67)</f>
        <v/>
      </c>
      <c r="V67" s="38">
        <f>IF($A67="","",$S67-$U67)</f>
        <v/>
      </c>
      <c r="W67" s="13" t="n"/>
      <c r="X67" s="40" t="n"/>
      <c r="Y67" s="40" t="n"/>
      <c r="Z67" s="15" t="n"/>
    </row>
    <row r="68">
      <c r="A68" s="13" t="n"/>
      <c r="B68" s="40" t="n"/>
      <c r="C68" s="40" t="n"/>
      <c r="D68" s="13" t="n"/>
      <c r="E68" s="15" t="n"/>
      <c r="F68" s="15" t="n"/>
      <c r="G68" s="13" t="n"/>
      <c r="H68" s="15" t="n"/>
      <c r="I68" s="15" t="n"/>
      <c r="J68" s="13" t="n"/>
      <c r="K68" s="38" t="n"/>
      <c r="L68" s="38" t="n"/>
      <c r="M68" s="13" t="n"/>
      <c r="N68" s="38">
        <f>IF($A68="","",IF($D68="Compravendita",$K68,IF($D68="Locazione",$L68*$M68,0)))</f>
        <v/>
      </c>
      <c r="O68" s="39" t="n"/>
      <c r="P68" s="38">
        <f>IF($A68="","",$N68*$O68)</f>
        <v/>
      </c>
      <c r="Q68" s="39">
        <f>IF($A68="","",IFERROR(VLOOKUP('Riepilogo'!$H$15,'Riepilogo'!$H$15:$I$17,2,FALSE),0))</f>
        <v/>
      </c>
      <c r="R68" s="38">
        <f>IF($A68="","",$P68*$Q68)</f>
        <v/>
      </c>
      <c r="S68" s="38">
        <f>IF($A68="","",$P68+$R68)</f>
        <v/>
      </c>
      <c r="T68" s="39" t="n"/>
      <c r="U68" s="38">
        <f>IF($A68="","",$S68*$T68)</f>
        <v/>
      </c>
      <c r="V68" s="38">
        <f>IF($A68="","",$S68-$U68)</f>
        <v/>
      </c>
      <c r="W68" s="13" t="n"/>
      <c r="X68" s="40" t="n"/>
      <c r="Y68" s="40" t="n"/>
      <c r="Z68" s="15" t="n"/>
    </row>
    <row r="69">
      <c r="A69" s="13" t="n"/>
      <c r="B69" s="40" t="n"/>
      <c r="C69" s="40" t="n"/>
      <c r="D69" s="13" t="n"/>
      <c r="E69" s="15" t="n"/>
      <c r="F69" s="15" t="n"/>
      <c r="G69" s="13" t="n"/>
      <c r="H69" s="15" t="n"/>
      <c r="I69" s="15" t="n"/>
      <c r="J69" s="13" t="n"/>
      <c r="K69" s="38" t="n"/>
      <c r="L69" s="38" t="n"/>
      <c r="M69" s="13" t="n"/>
      <c r="N69" s="38">
        <f>IF($A69="","",IF($D69="Compravendita",$K69,IF($D69="Locazione",$L69*$M69,0)))</f>
        <v/>
      </c>
      <c r="O69" s="39" t="n"/>
      <c r="P69" s="38">
        <f>IF($A69="","",$N69*$O69)</f>
        <v/>
      </c>
      <c r="Q69" s="39">
        <f>IF($A69="","",IFERROR(VLOOKUP('Riepilogo'!$H$15,'Riepilogo'!$H$15:$I$17,2,FALSE),0))</f>
        <v/>
      </c>
      <c r="R69" s="38">
        <f>IF($A69="","",$P69*$Q69)</f>
        <v/>
      </c>
      <c r="S69" s="38">
        <f>IF($A69="","",$P69+$R69)</f>
        <v/>
      </c>
      <c r="T69" s="39" t="n"/>
      <c r="U69" s="38">
        <f>IF($A69="","",$S69*$T69)</f>
        <v/>
      </c>
      <c r="V69" s="38">
        <f>IF($A69="","",$S69-$U69)</f>
        <v/>
      </c>
      <c r="W69" s="13" t="n"/>
      <c r="X69" s="40" t="n"/>
      <c r="Y69" s="40" t="n"/>
      <c r="Z69" s="15" t="n"/>
    </row>
    <row r="70">
      <c r="A70" s="13" t="n"/>
      <c r="B70" s="40" t="n"/>
      <c r="C70" s="40" t="n"/>
      <c r="D70" s="13" t="n"/>
      <c r="E70" s="15" t="n"/>
      <c r="F70" s="15" t="n"/>
      <c r="G70" s="13" t="n"/>
      <c r="H70" s="15" t="n"/>
      <c r="I70" s="15" t="n"/>
      <c r="J70" s="13" t="n"/>
      <c r="K70" s="38" t="n"/>
      <c r="L70" s="38" t="n"/>
      <c r="M70" s="13" t="n"/>
      <c r="N70" s="38">
        <f>IF($A70="","",IF($D70="Compravendita",$K70,IF($D70="Locazione",$L70*$M70,0)))</f>
        <v/>
      </c>
      <c r="O70" s="39" t="n"/>
      <c r="P70" s="38">
        <f>IF($A70="","",$N70*$O70)</f>
        <v/>
      </c>
      <c r="Q70" s="39">
        <f>IF($A70="","",IFERROR(VLOOKUP('Riepilogo'!$H$15,'Riepilogo'!$H$15:$I$17,2,FALSE),0))</f>
        <v/>
      </c>
      <c r="R70" s="38">
        <f>IF($A70="","",$P70*$Q70)</f>
        <v/>
      </c>
      <c r="S70" s="38">
        <f>IF($A70="","",$P70+$R70)</f>
        <v/>
      </c>
      <c r="T70" s="39" t="n"/>
      <c r="U70" s="38">
        <f>IF($A70="","",$S70*$T70)</f>
        <v/>
      </c>
      <c r="V70" s="38">
        <f>IF($A70="","",$S70-$U70)</f>
        <v/>
      </c>
      <c r="W70" s="13" t="n"/>
      <c r="X70" s="40" t="n"/>
      <c r="Y70" s="40" t="n"/>
      <c r="Z70" s="15" t="n"/>
    </row>
    <row r="71">
      <c r="A71" s="13" t="n"/>
      <c r="B71" s="40" t="n"/>
      <c r="C71" s="40" t="n"/>
      <c r="D71" s="13" t="n"/>
      <c r="E71" s="15" t="n"/>
      <c r="F71" s="15" t="n"/>
      <c r="G71" s="13" t="n"/>
      <c r="H71" s="15" t="n"/>
      <c r="I71" s="15" t="n"/>
      <c r="J71" s="13" t="n"/>
      <c r="K71" s="38" t="n"/>
      <c r="L71" s="38" t="n"/>
      <c r="M71" s="13" t="n"/>
      <c r="N71" s="38">
        <f>IF($A71="","",IF($D71="Compravendita",$K71,IF($D71="Locazione",$L71*$M71,0)))</f>
        <v/>
      </c>
      <c r="O71" s="39" t="n"/>
      <c r="P71" s="38">
        <f>IF($A71="","",$N71*$O71)</f>
        <v/>
      </c>
      <c r="Q71" s="39">
        <f>IF($A71="","",IFERROR(VLOOKUP('Riepilogo'!$H$15,'Riepilogo'!$H$15:$I$17,2,FALSE),0))</f>
        <v/>
      </c>
      <c r="R71" s="38">
        <f>IF($A71="","",$P71*$Q71)</f>
        <v/>
      </c>
      <c r="S71" s="38">
        <f>IF($A71="","",$P71+$R71)</f>
        <v/>
      </c>
      <c r="T71" s="39" t="n"/>
      <c r="U71" s="38">
        <f>IF($A71="","",$S71*$T71)</f>
        <v/>
      </c>
      <c r="V71" s="38">
        <f>IF($A71="","",$S71-$U71)</f>
        <v/>
      </c>
      <c r="W71" s="13" t="n"/>
      <c r="X71" s="40" t="n"/>
      <c r="Y71" s="40" t="n"/>
      <c r="Z71" s="15" t="n"/>
    </row>
    <row r="72">
      <c r="A72" s="13" t="n"/>
      <c r="B72" s="40" t="n"/>
      <c r="C72" s="40" t="n"/>
      <c r="D72" s="13" t="n"/>
      <c r="E72" s="15" t="n"/>
      <c r="F72" s="15" t="n"/>
      <c r="G72" s="13" t="n"/>
      <c r="H72" s="15" t="n"/>
      <c r="I72" s="15" t="n"/>
      <c r="J72" s="13" t="n"/>
      <c r="K72" s="38" t="n"/>
      <c r="L72" s="38" t="n"/>
      <c r="M72" s="13" t="n"/>
      <c r="N72" s="38">
        <f>IF($A72="","",IF($D72="Compravendita",$K72,IF($D72="Locazione",$L72*$M72,0)))</f>
        <v/>
      </c>
      <c r="O72" s="39" t="n"/>
      <c r="P72" s="38">
        <f>IF($A72="","",$N72*$O72)</f>
        <v/>
      </c>
      <c r="Q72" s="39">
        <f>IF($A72="","",IFERROR(VLOOKUP('Riepilogo'!$H$15,'Riepilogo'!$H$15:$I$17,2,FALSE),0))</f>
        <v/>
      </c>
      <c r="R72" s="38">
        <f>IF($A72="","",$P72*$Q72)</f>
        <v/>
      </c>
      <c r="S72" s="38">
        <f>IF($A72="","",$P72+$R72)</f>
        <v/>
      </c>
      <c r="T72" s="39" t="n"/>
      <c r="U72" s="38">
        <f>IF($A72="","",$S72*$T72)</f>
        <v/>
      </c>
      <c r="V72" s="38">
        <f>IF($A72="","",$S72-$U72)</f>
        <v/>
      </c>
      <c r="W72" s="13" t="n"/>
      <c r="X72" s="40" t="n"/>
      <c r="Y72" s="40" t="n"/>
      <c r="Z72" s="15" t="n"/>
    </row>
    <row r="73">
      <c r="A73" s="13" t="n"/>
      <c r="B73" s="40" t="n"/>
      <c r="C73" s="40" t="n"/>
      <c r="D73" s="13" t="n"/>
      <c r="E73" s="15" t="n"/>
      <c r="F73" s="15" t="n"/>
      <c r="G73" s="13" t="n"/>
      <c r="H73" s="15" t="n"/>
      <c r="I73" s="15" t="n"/>
      <c r="J73" s="13" t="n"/>
      <c r="K73" s="38" t="n"/>
      <c r="L73" s="38" t="n"/>
      <c r="M73" s="13" t="n"/>
      <c r="N73" s="38">
        <f>IF($A73="","",IF($D73="Compravendita",$K73,IF($D73="Locazione",$L73*$M73,0)))</f>
        <v/>
      </c>
      <c r="O73" s="39" t="n"/>
      <c r="P73" s="38">
        <f>IF($A73="","",$N73*$O73)</f>
        <v/>
      </c>
      <c r="Q73" s="39">
        <f>IF($A73="","",IFERROR(VLOOKUP('Riepilogo'!$H$15,'Riepilogo'!$H$15:$I$17,2,FALSE),0))</f>
        <v/>
      </c>
      <c r="R73" s="38">
        <f>IF($A73="","",$P73*$Q73)</f>
        <v/>
      </c>
      <c r="S73" s="38">
        <f>IF($A73="","",$P73+$R73)</f>
        <v/>
      </c>
      <c r="T73" s="39" t="n"/>
      <c r="U73" s="38">
        <f>IF($A73="","",$S73*$T73)</f>
        <v/>
      </c>
      <c r="V73" s="38">
        <f>IF($A73="","",$S73-$U73)</f>
        <v/>
      </c>
      <c r="W73" s="13" t="n"/>
      <c r="X73" s="40" t="n"/>
      <c r="Y73" s="40" t="n"/>
      <c r="Z73" s="15" t="n"/>
    </row>
    <row r="74">
      <c r="A74" s="13" t="n"/>
      <c r="B74" s="40" t="n"/>
      <c r="C74" s="40" t="n"/>
      <c r="D74" s="13" t="n"/>
      <c r="E74" s="15" t="n"/>
      <c r="F74" s="15" t="n"/>
      <c r="G74" s="13" t="n"/>
      <c r="H74" s="15" t="n"/>
      <c r="I74" s="15" t="n"/>
      <c r="J74" s="13" t="n"/>
      <c r="K74" s="38" t="n"/>
      <c r="L74" s="38" t="n"/>
      <c r="M74" s="13" t="n"/>
      <c r="N74" s="38">
        <f>IF($A74="","",IF($D74="Compravendita",$K74,IF($D74="Locazione",$L74*$M74,0)))</f>
        <v/>
      </c>
      <c r="O74" s="39" t="n"/>
      <c r="P74" s="38">
        <f>IF($A74="","",$N74*$O74)</f>
        <v/>
      </c>
      <c r="Q74" s="39">
        <f>IF($A74="","",IFERROR(VLOOKUP('Riepilogo'!$H$15,'Riepilogo'!$H$15:$I$17,2,FALSE),0))</f>
        <v/>
      </c>
      <c r="R74" s="38">
        <f>IF($A74="","",$P74*$Q74)</f>
        <v/>
      </c>
      <c r="S74" s="38">
        <f>IF($A74="","",$P74+$R74)</f>
        <v/>
      </c>
      <c r="T74" s="39" t="n"/>
      <c r="U74" s="38">
        <f>IF($A74="","",$S74*$T74)</f>
        <v/>
      </c>
      <c r="V74" s="38">
        <f>IF($A74="","",$S74-$U74)</f>
        <v/>
      </c>
      <c r="W74" s="13" t="n"/>
      <c r="X74" s="40" t="n"/>
      <c r="Y74" s="40" t="n"/>
      <c r="Z74" s="15" t="n"/>
    </row>
    <row r="75">
      <c r="A75" s="13" t="n"/>
      <c r="B75" s="40" t="n"/>
      <c r="C75" s="40" t="n"/>
      <c r="D75" s="13" t="n"/>
      <c r="E75" s="15" t="n"/>
      <c r="F75" s="15" t="n"/>
      <c r="G75" s="13" t="n"/>
      <c r="H75" s="15" t="n"/>
      <c r="I75" s="15" t="n"/>
      <c r="J75" s="13" t="n"/>
      <c r="K75" s="38" t="n"/>
      <c r="L75" s="38" t="n"/>
      <c r="M75" s="13" t="n"/>
      <c r="N75" s="38">
        <f>IF($A75="","",IF($D75="Compravendita",$K75,IF($D75="Locazione",$L75*$M75,0)))</f>
        <v/>
      </c>
      <c r="O75" s="39" t="n"/>
      <c r="P75" s="38">
        <f>IF($A75="","",$N75*$O75)</f>
        <v/>
      </c>
      <c r="Q75" s="39">
        <f>IF($A75="","",IFERROR(VLOOKUP('Riepilogo'!$H$15,'Riepilogo'!$H$15:$I$17,2,FALSE),0))</f>
        <v/>
      </c>
      <c r="R75" s="38">
        <f>IF($A75="","",$P75*$Q75)</f>
        <v/>
      </c>
      <c r="S75" s="38">
        <f>IF($A75="","",$P75+$R75)</f>
        <v/>
      </c>
      <c r="T75" s="39" t="n"/>
      <c r="U75" s="38">
        <f>IF($A75="","",$S75*$T75)</f>
        <v/>
      </c>
      <c r="V75" s="38">
        <f>IF($A75="","",$S75-$U75)</f>
        <v/>
      </c>
      <c r="W75" s="13" t="n"/>
      <c r="X75" s="40" t="n"/>
      <c r="Y75" s="40" t="n"/>
      <c r="Z75" s="15" t="n"/>
    </row>
    <row r="76">
      <c r="A76" s="13" t="n"/>
      <c r="B76" s="40" t="n"/>
      <c r="C76" s="40" t="n"/>
      <c r="D76" s="13" t="n"/>
      <c r="E76" s="15" t="n"/>
      <c r="F76" s="15" t="n"/>
      <c r="G76" s="13" t="n"/>
      <c r="H76" s="15" t="n"/>
      <c r="I76" s="15" t="n"/>
      <c r="J76" s="13" t="n"/>
      <c r="K76" s="38" t="n"/>
      <c r="L76" s="38" t="n"/>
      <c r="M76" s="13" t="n"/>
      <c r="N76" s="38">
        <f>IF($A76="","",IF($D76="Compravendita",$K76,IF($D76="Locazione",$L76*$M76,0)))</f>
        <v/>
      </c>
      <c r="O76" s="39" t="n"/>
      <c r="P76" s="38">
        <f>IF($A76="","",$N76*$O76)</f>
        <v/>
      </c>
      <c r="Q76" s="39">
        <f>IF($A76="","",IFERROR(VLOOKUP('Riepilogo'!$H$15,'Riepilogo'!$H$15:$I$17,2,FALSE),0))</f>
        <v/>
      </c>
      <c r="R76" s="38">
        <f>IF($A76="","",$P76*$Q76)</f>
        <v/>
      </c>
      <c r="S76" s="38">
        <f>IF($A76="","",$P76+$R76)</f>
        <v/>
      </c>
      <c r="T76" s="39" t="n"/>
      <c r="U76" s="38">
        <f>IF($A76="","",$S76*$T76)</f>
        <v/>
      </c>
      <c r="V76" s="38">
        <f>IF($A76="","",$S76-$U76)</f>
        <v/>
      </c>
      <c r="W76" s="13" t="n"/>
      <c r="X76" s="40" t="n"/>
      <c r="Y76" s="40" t="n"/>
      <c r="Z76" s="15" t="n"/>
    </row>
    <row r="77">
      <c r="A77" s="13" t="n"/>
      <c r="B77" s="40" t="n"/>
      <c r="C77" s="40" t="n"/>
      <c r="D77" s="13" t="n"/>
      <c r="E77" s="15" t="n"/>
      <c r="F77" s="15" t="n"/>
      <c r="G77" s="13" t="n"/>
      <c r="H77" s="15" t="n"/>
      <c r="I77" s="15" t="n"/>
      <c r="J77" s="13" t="n"/>
      <c r="K77" s="38" t="n"/>
      <c r="L77" s="38" t="n"/>
      <c r="M77" s="13" t="n"/>
      <c r="N77" s="38">
        <f>IF($A77="","",IF($D77="Compravendita",$K77,IF($D77="Locazione",$L77*$M77,0)))</f>
        <v/>
      </c>
      <c r="O77" s="39" t="n"/>
      <c r="P77" s="38">
        <f>IF($A77="","",$N77*$O77)</f>
        <v/>
      </c>
      <c r="Q77" s="39">
        <f>IF($A77="","",IFERROR(VLOOKUP('Riepilogo'!$H$15,'Riepilogo'!$H$15:$I$17,2,FALSE),0))</f>
        <v/>
      </c>
      <c r="R77" s="38">
        <f>IF($A77="","",$P77*$Q77)</f>
        <v/>
      </c>
      <c r="S77" s="38">
        <f>IF($A77="","",$P77+$R77)</f>
        <v/>
      </c>
      <c r="T77" s="39" t="n"/>
      <c r="U77" s="38">
        <f>IF($A77="","",$S77*$T77)</f>
        <v/>
      </c>
      <c r="V77" s="38">
        <f>IF($A77="","",$S77-$U77)</f>
        <v/>
      </c>
      <c r="W77" s="13" t="n"/>
      <c r="X77" s="40" t="n"/>
      <c r="Y77" s="40" t="n"/>
      <c r="Z77" s="15" t="n"/>
    </row>
    <row r="78">
      <c r="A78" s="13" t="n"/>
      <c r="B78" s="40" t="n"/>
      <c r="C78" s="40" t="n"/>
      <c r="D78" s="13" t="n"/>
      <c r="E78" s="15" t="n"/>
      <c r="F78" s="15" t="n"/>
      <c r="G78" s="13" t="n"/>
      <c r="H78" s="15" t="n"/>
      <c r="I78" s="15" t="n"/>
      <c r="J78" s="13" t="n"/>
      <c r="K78" s="38" t="n"/>
      <c r="L78" s="38" t="n"/>
      <c r="M78" s="13" t="n"/>
      <c r="N78" s="38">
        <f>IF($A78="","",IF($D78="Compravendita",$K78,IF($D78="Locazione",$L78*$M78,0)))</f>
        <v/>
      </c>
      <c r="O78" s="39" t="n"/>
      <c r="P78" s="38">
        <f>IF($A78="","",$N78*$O78)</f>
        <v/>
      </c>
      <c r="Q78" s="39">
        <f>IF($A78="","",IFERROR(VLOOKUP('Riepilogo'!$H$15,'Riepilogo'!$H$15:$I$17,2,FALSE),0))</f>
        <v/>
      </c>
      <c r="R78" s="38">
        <f>IF($A78="","",$P78*$Q78)</f>
        <v/>
      </c>
      <c r="S78" s="38">
        <f>IF($A78="","",$P78+$R78)</f>
        <v/>
      </c>
      <c r="T78" s="39" t="n"/>
      <c r="U78" s="38">
        <f>IF($A78="","",$S78*$T78)</f>
        <v/>
      </c>
      <c r="V78" s="38">
        <f>IF($A78="","",$S78-$U78)</f>
        <v/>
      </c>
      <c r="W78" s="13" t="n"/>
      <c r="X78" s="40" t="n"/>
      <c r="Y78" s="40" t="n"/>
      <c r="Z78" s="15" t="n"/>
    </row>
    <row r="79">
      <c r="A79" s="13" t="n"/>
      <c r="B79" s="40" t="n"/>
      <c r="C79" s="40" t="n"/>
      <c r="D79" s="13" t="n"/>
      <c r="E79" s="15" t="n"/>
      <c r="F79" s="15" t="n"/>
      <c r="G79" s="13" t="n"/>
      <c r="H79" s="15" t="n"/>
      <c r="I79" s="15" t="n"/>
      <c r="J79" s="13" t="n"/>
      <c r="K79" s="38" t="n"/>
      <c r="L79" s="38" t="n"/>
      <c r="M79" s="13" t="n"/>
      <c r="N79" s="38">
        <f>IF($A79="","",IF($D79="Compravendita",$K79,IF($D79="Locazione",$L79*$M79,0)))</f>
        <v/>
      </c>
      <c r="O79" s="39" t="n"/>
      <c r="P79" s="38">
        <f>IF($A79="","",$N79*$O79)</f>
        <v/>
      </c>
      <c r="Q79" s="39">
        <f>IF($A79="","",IFERROR(VLOOKUP('Riepilogo'!$H$15,'Riepilogo'!$H$15:$I$17,2,FALSE),0))</f>
        <v/>
      </c>
      <c r="R79" s="38">
        <f>IF($A79="","",$P79*$Q79)</f>
        <v/>
      </c>
      <c r="S79" s="38">
        <f>IF($A79="","",$P79+$R79)</f>
        <v/>
      </c>
      <c r="T79" s="39" t="n"/>
      <c r="U79" s="38">
        <f>IF($A79="","",$S79*$T79)</f>
        <v/>
      </c>
      <c r="V79" s="38">
        <f>IF($A79="","",$S79-$U79)</f>
        <v/>
      </c>
      <c r="W79" s="13" t="n"/>
      <c r="X79" s="40" t="n"/>
      <c r="Y79" s="40" t="n"/>
      <c r="Z79" s="15" t="n"/>
    </row>
    <row r="80">
      <c r="A80" s="13" t="n"/>
      <c r="B80" s="40" t="n"/>
      <c r="C80" s="40" t="n"/>
      <c r="D80" s="13" t="n"/>
      <c r="E80" s="15" t="n"/>
      <c r="F80" s="15" t="n"/>
      <c r="G80" s="13" t="n"/>
      <c r="H80" s="15" t="n"/>
      <c r="I80" s="15" t="n"/>
      <c r="J80" s="13" t="n"/>
      <c r="K80" s="38" t="n"/>
      <c r="L80" s="38" t="n"/>
      <c r="M80" s="13" t="n"/>
      <c r="N80" s="38">
        <f>IF($A80="","",IF($D80="Compravendita",$K80,IF($D80="Locazione",$L80*$M80,0)))</f>
        <v/>
      </c>
      <c r="O80" s="39" t="n"/>
      <c r="P80" s="38">
        <f>IF($A80="","",$N80*$O80)</f>
        <v/>
      </c>
      <c r="Q80" s="39">
        <f>IF($A80="","",IFERROR(VLOOKUP('Riepilogo'!$H$15,'Riepilogo'!$H$15:$I$17,2,FALSE),0))</f>
        <v/>
      </c>
      <c r="R80" s="38">
        <f>IF($A80="","",$P80*$Q80)</f>
        <v/>
      </c>
      <c r="S80" s="38">
        <f>IF($A80="","",$P80+$R80)</f>
        <v/>
      </c>
      <c r="T80" s="39" t="n"/>
      <c r="U80" s="38">
        <f>IF($A80="","",$S80*$T80)</f>
        <v/>
      </c>
      <c r="V80" s="38">
        <f>IF($A80="","",$S80-$U80)</f>
        <v/>
      </c>
      <c r="W80" s="13" t="n"/>
      <c r="X80" s="40" t="n"/>
      <c r="Y80" s="40" t="n"/>
      <c r="Z80" s="15" t="n"/>
    </row>
    <row r="81">
      <c r="A81" s="13" t="n"/>
      <c r="B81" s="40" t="n"/>
      <c r="C81" s="40" t="n"/>
      <c r="D81" s="13" t="n"/>
      <c r="E81" s="15" t="n"/>
      <c r="F81" s="15" t="n"/>
      <c r="G81" s="13" t="n"/>
      <c r="H81" s="15" t="n"/>
      <c r="I81" s="15" t="n"/>
      <c r="J81" s="13" t="n"/>
      <c r="K81" s="38" t="n"/>
      <c r="L81" s="38" t="n"/>
      <c r="M81" s="13" t="n"/>
      <c r="N81" s="38">
        <f>IF($A81="","",IF($D81="Compravendita",$K81,IF($D81="Locazione",$L81*$M81,0)))</f>
        <v/>
      </c>
      <c r="O81" s="39" t="n"/>
      <c r="P81" s="38">
        <f>IF($A81="","",$N81*$O81)</f>
        <v/>
      </c>
      <c r="Q81" s="39">
        <f>IF($A81="","",IFERROR(VLOOKUP('Riepilogo'!$H$15,'Riepilogo'!$H$15:$I$17,2,FALSE),0))</f>
        <v/>
      </c>
      <c r="R81" s="38">
        <f>IF($A81="","",$P81*$Q81)</f>
        <v/>
      </c>
      <c r="S81" s="38">
        <f>IF($A81="","",$P81+$R81)</f>
        <v/>
      </c>
      <c r="T81" s="39" t="n"/>
      <c r="U81" s="38">
        <f>IF($A81="","",$S81*$T81)</f>
        <v/>
      </c>
      <c r="V81" s="38">
        <f>IF($A81="","",$S81-$U81)</f>
        <v/>
      </c>
      <c r="W81" s="13" t="n"/>
      <c r="X81" s="40" t="n"/>
      <c r="Y81" s="40" t="n"/>
      <c r="Z81" s="15" t="n"/>
    </row>
    <row r="82">
      <c r="A82" s="13" t="n"/>
      <c r="B82" s="40" t="n"/>
      <c r="C82" s="40" t="n"/>
      <c r="D82" s="13" t="n"/>
      <c r="E82" s="15" t="n"/>
      <c r="F82" s="15" t="n"/>
      <c r="G82" s="13" t="n"/>
      <c r="H82" s="15" t="n"/>
      <c r="I82" s="15" t="n"/>
      <c r="J82" s="13" t="n"/>
      <c r="K82" s="38" t="n"/>
      <c r="L82" s="38" t="n"/>
      <c r="M82" s="13" t="n"/>
      <c r="N82" s="38">
        <f>IF($A82="","",IF($D82="Compravendita",$K82,IF($D82="Locazione",$L82*$M82,0)))</f>
        <v/>
      </c>
      <c r="O82" s="39" t="n"/>
      <c r="P82" s="38">
        <f>IF($A82="","",$N82*$O82)</f>
        <v/>
      </c>
      <c r="Q82" s="39">
        <f>IF($A82="","",IFERROR(VLOOKUP('Riepilogo'!$H$15,'Riepilogo'!$H$15:$I$17,2,FALSE),0))</f>
        <v/>
      </c>
      <c r="R82" s="38">
        <f>IF($A82="","",$P82*$Q82)</f>
        <v/>
      </c>
      <c r="S82" s="38">
        <f>IF($A82="","",$P82+$R82)</f>
        <v/>
      </c>
      <c r="T82" s="39" t="n"/>
      <c r="U82" s="38">
        <f>IF($A82="","",$S82*$T82)</f>
        <v/>
      </c>
      <c r="V82" s="38">
        <f>IF($A82="","",$S82-$U82)</f>
        <v/>
      </c>
      <c r="W82" s="13" t="n"/>
      <c r="X82" s="40" t="n"/>
      <c r="Y82" s="40" t="n"/>
      <c r="Z82" s="15" t="n"/>
    </row>
    <row r="83">
      <c r="A83" s="13" t="n"/>
      <c r="B83" s="40" t="n"/>
      <c r="C83" s="40" t="n"/>
      <c r="D83" s="13" t="n"/>
      <c r="E83" s="15" t="n"/>
      <c r="F83" s="15" t="n"/>
      <c r="G83" s="13" t="n"/>
      <c r="H83" s="15" t="n"/>
      <c r="I83" s="15" t="n"/>
      <c r="J83" s="13" t="n"/>
      <c r="K83" s="38" t="n"/>
      <c r="L83" s="38" t="n"/>
      <c r="M83" s="13" t="n"/>
      <c r="N83" s="38">
        <f>IF($A83="","",IF($D83="Compravendita",$K83,IF($D83="Locazione",$L83*$M83,0)))</f>
        <v/>
      </c>
      <c r="O83" s="39" t="n"/>
      <c r="P83" s="38">
        <f>IF($A83="","",$N83*$O83)</f>
        <v/>
      </c>
      <c r="Q83" s="39">
        <f>IF($A83="","",IFERROR(VLOOKUP('Riepilogo'!$H$15,'Riepilogo'!$H$15:$I$17,2,FALSE),0))</f>
        <v/>
      </c>
      <c r="R83" s="38">
        <f>IF($A83="","",$P83*$Q83)</f>
        <v/>
      </c>
      <c r="S83" s="38">
        <f>IF($A83="","",$P83+$R83)</f>
        <v/>
      </c>
      <c r="T83" s="39" t="n"/>
      <c r="U83" s="38">
        <f>IF($A83="","",$S83*$T83)</f>
        <v/>
      </c>
      <c r="V83" s="38">
        <f>IF($A83="","",$S83-$U83)</f>
        <v/>
      </c>
      <c r="W83" s="13" t="n"/>
      <c r="X83" s="40" t="n"/>
      <c r="Y83" s="40" t="n"/>
      <c r="Z83" s="15" t="n"/>
    </row>
    <row r="84">
      <c r="A84" s="13" t="n"/>
      <c r="B84" s="40" t="n"/>
      <c r="C84" s="40" t="n"/>
      <c r="D84" s="13" t="n"/>
      <c r="E84" s="15" t="n"/>
      <c r="F84" s="15" t="n"/>
      <c r="G84" s="13" t="n"/>
      <c r="H84" s="15" t="n"/>
      <c r="I84" s="15" t="n"/>
      <c r="J84" s="13" t="n"/>
      <c r="K84" s="38" t="n"/>
      <c r="L84" s="38" t="n"/>
      <c r="M84" s="13" t="n"/>
      <c r="N84" s="38">
        <f>IF($A84="","",IF($D84="Compravendita",$K84,IF($D84="Locazione",$L84*$M84,0)))</f>
        <v/>
      </c>
      <c r="O84" s="39" t="n"/>
      <c r="P84" s="38">
        <f>IF($A84="","",$N84*$O84)</f>
        <v/>
      </c>
      <c r="Q84" s="39">
        <f>IF($A84="","",IFERROR(VLOOKUP('Riepilogo'!$H$15,'Riepilogo'!$H$15:$I$17,2,FALSE),0))</f>
        <v/>
      </c>
      <c r="R84" s="38">
        <f>IF($A84="","",$P84*$Q84)</f>
        <v/>
      </c>
      <c r="S84" s="38">
        <f>IF($A84="","",$P84+$R84)</f>
        <v/>
      </c>
      <c r="T84" s="39" t="n"/>
      <c r="U84" s="38">
        <f>IF($A84="","",$S84*$T84)</f>
        <v/>
      </c>
      <c r="V84" s="38">
        <f>IF($A84="","",$S84-$U84)</f>
        <v/>
      </c>
      <c r="W84" s="13" t="n"/>
      <c r="X84" s="40" t="n"/>
      <c r="Y84" s="40" t="n"/>
      <c r="Z84" s="15" t="n"/>
    </row>
    <row r="85">
      <c r="A85" s="13" t="n"/>
      <c r="B85" s="40" t="n"/>
      <c r="C85" s="40" t="n"/>
      <c r="D85" s="13" t="n"/>
      <c r="E85" s="15" t="n"/>
      <c r="F85" s="15" t="n"/>
      <c r="G85" s="13" t="n"/>
      <c r="H85" s="15" t="n"/>
      <c r="I85" s="15" t="n"/>
      <c r="J85" s="13" t="n"/>
      <c r="K85" s="38" t="n"/>
      <c r="L85" s="38" t="n"/>
      <c r="M85" s="13" t="n"/>
      <c r="N85" s="38">
        <f>IF($A85="","",IF($D85="Compravendita",$K85,IF($D85="Locazione",$L85*$M85,0)))</f>
        <v/>
      </c>
      <c r="O85" s="39" t="n"/>
      <c r="P85" s="38">
        <f>IF($A85="","",$N85*$O85)</f>
        <v/>
      </c>
      <c r="Q85" s="39">
        <f>IF($A85="","",IFERROR(VLOOKUP('Riepilogo'!$H$15,'Riepilogo'!$H$15:$I$17,2,FALSE),0))</f>
        <v/>
      </c>
      <c r="R85" s="38">
        <f>IF($A85="","",$P85*$Q85)</f>
        <v/>
      </c>
      <c r="S85" s="38">
        <f>IF($A85="","",$P85+$R85)</f>
        <v/>
      </c>
      <c r="T85" s="39" t="n"/>
      <c r="U85" s="38">
        <f>IF($A85="","",$S85*$T85)</f>
        <v/>
      </c>
      <c r="V85" s="38">
        <f>IF($A85="","",$S85-$U85)</f>
        <v/>
      </c>
      <c r="W85" s="13" t="n"/>
      <c r="X85" s="40" t="n"/>
      <c r="Y85" s="40" t="n"/>
      <c r="Z85" s="15" t="n"/>
    </row>
    <row r="86">
      <c r="A86" s="13" t="n"/>
      <c r="B86" s="40" t="n"/>
      <c r="C86" s="40" t="n"/>
      <c r="D86" s="13" t="n"/>
      <c r="E86" s="15" t="n"/>
      <c r="F86" s="15" t="n"/>
      <c r="G86" s="13" t="n"/>
      <c r="H86" s="15" t="n"/>
      <c r="I86" s="15" t="n"/>
      <c r="J86" s="13" t="n"/>
      <c r="K86" s="38" t="n"/>
      <c r="L86" s="38" t="n"/>
      <c r="M86" s="13" t="n"/>
      <c r="N86" s="38">
        <f>IF($A86="","",IF($D86="Compravendita",$K86,IF($D86="Locazione",$L86*$M86,0)))</f>
        <v/>
      </c>
      <c r="O86" s="39" t="n"/>
      <c r="P86" s="38">
        <f>IF($A86="","",$N86*$O86)</f>
        <v/>
      </c>
      <c r="Q86" s="39">
        <f>IF($A86="","",IFERROR(VLOOKUP('Riepilogo'!$H$15,'Riepilogo'!$H$15:$I$17,2,FALSE),0))</f>
        <v/>
      </c>
      <c r="R86" s="38">
        <f>IF($A86="","",$P86*$Q86)</f>
        <v/>
      </c>
      <c r="S86" s="38">
        <f>IF($A86="","",$P86+$R86)</f>
        <v/>
      </c>
      <c r="T86" s="39" t="n"/>
      <c r="U86" s="38">
        <f>IF($A86="","",$S86*$T86)</f>
        <v/>
      </c>
      <c r="V86" s="38">
        <f>IF($A86="","",$S86-$U86)</f>
        <v/>
      </c>
      <c r="W86" s="13" t="n"/>
      <c r="X86" s="40" t="n"/>
      <c r="Y86" s="40" t="n"/>
      <c r="Z86" s="15" t="n"/>
    </row>
    <row r="87">
      <c r="A87" s="13" t="n"/>
      <c r="B87" s="40" t="n"/>
      <c r="C87" s="40" t="n"/>
      <c r="D87" s="13" t="n"/>
      <c r="E87" s="15" t="n"/>
      <c r="F87" s="15" t="n"/>
      <c r="G87" s="13" t="n"/>
      <c r="H87" s="15" t="n"/>
      <c r="I87" s="15" t="n"/>
      <c r="J87" s="13" t="n"/>
      <c r="K87" s="38" t="n"/>
      <c r="L87" s="38" t="n"/>
      <c r="M87" s="13" t="n"/>
      <c r="N87" s="38">
        <f>IF($A87="","",IF($D87="Compravendita",$K87,IF($D87="Locazione",$L87*$M87,0)))</f>
        <v/>
      </c>
      <c r="O87" s="39" t="n"/>
      <c r="P87" s="38">
        <f>IF($A87="","",$N87*$O87)</f>
        <v/>
      </c>
      <c r="Q87" s="39">
        <f>IF($A87="","",IFERROR(VLOOKUP('Riepilogo'!$H$15,'Riepilogo'!$H$15:$I$17,2,FALSE),0))</f>
        <v/>
      </c>
      <c r="R87" s="38">
        <f>IF($A87="","",$P87*$Q87)</f>
        <v/>
      </c>
      <c r="S87" s="38">
        <f>IF($A87="","",$P87+$R87)</f>
        <v/>
      </c>
      <c r="T87" s="39" t="n"/>
      <c r="U87" s="38">
        <f>IF($A87="","",$S87*$T87)</f>
        <v/>
      </c>
      <c r="V87" s="38">
        <f>IF($A87="","",$S87-$U87)</f>
        <v/>
      </c>
      <c r="W87" s="13" t="n"/>
      <c r="X87" s="40" t="n"/>
      <c r="Y87" s="40" t="n"/>
      <c r="Z87" s="15" t="n"/>
    </row>
    <row r="88">
      <c r="A88" s="13" t="n"/>
      <c r="B88" s="40" t="n"/>
      <c r="C88" s="40" t="n"/>
      <c r="D88" s="13" t="n"/>
      <c r="E88" s="15" t="n"/>
      <c r="F88" s="15" t="n"/>
      <c r="G88" s="13" t="n"/>
      <c r="H88" s="15" t="n"/>
      <c r="I88" s="15" t="n"/>
      <c r="J88" s="13" t="n"/>
      <c r="K88" s="38" t="n"/>
      <c r="L88" s="38" t="n"/>
      <c r="M88" s="13" t="n"/>
      <c r="N88" s="38">
        <f>IF($A88="","",IF($D88="Compravendita",$K88,IF($D88="Locazione",$L88*$M88,0)))</f>
        <v/>
      </c>
      <c r="O88" s="39" t="n"/>
      <c r="P88" s="38">
        <f>IF($A88="","",$N88*$O88)</f>
        <v/>
      </c>
      <c r="Q88" s="39">
        <f>IF($A88="","",IFERROR(VLOOKUP('Riepilogo'!$H$15,'Riepilogo'!$H$15:$I$17,2,FALSE),0))</f>
        <v/>
      </c>
      <c r="R88" s="38">
        <f>IF($A88="","",$P88*$Q88)</f>
        <v/>
      </c>
      <c r="S88" s="38">
        <f>IF($A88="","",$P88+$R88)</f>
        <v/>
      </c>
      <c r="T88" s="39" t="n"/>
      <c r="U88" s="38">
        <f>IF($A88="","",$S88*$T88)</f>
        <v/>
      </c>
      <c r="V88" s="38">
        <f>IF($A88="","",$S88-$U88)</f>
        <v/>
      </c>
      <c r="W88" s="13" t="n"/>
      <c r="X88" s="40" t="n"/>
      <c r="Y88" s="40" t="n"/>
      <c r="Z88" s="15" t="n"/>
    </row>
    <row r="89">
      <c r="A89" s="13" t="n"/>
      <c r="B89" s="40" t="n"/>
      <c r="C89" s="40" t="n"/>
      <c r="D89" s="13" t="n"/>
      <c r="E89" s="15" t="n"/>
      <c r="F89" s="15" t="n"/>
      <c r="G89" s="13" t="n"/>
      <c r="H89" s="15" t="n"/>
      <c r="I89" s="15" t="n"/>
      <c r="J89" s="13" t="n"/>
      <c r="K89" s="38" t="n"/>
      <c r="L89" s="38" t="n"/>
      <c r="M89" s="13" t="n"/>
      <c r="N89" s="38">
        <f>IF($A89="","",IF($D89="Compravendita",$K89,IF($D89="Locazione",$L89*$M89,0)))</f>
        <v/>
      </c>
      <c r="O89" s="39" t="n"/>
      <c r="P89" s="38">
        <f>IF($A89="","",$N89*$O89)</f>
        <v/>
      </c>
      <c r="Q89" s="39">
        <f>IF($A89="","",IFERROR(VLOOKUP('Riepilogo'!$H$15,'Riepilogo'!$H$15:$I$17,2,FALSE),0))</f>
        <v/>
      </c>
      <c r="R89" s="38">
        <f>IF($A89="","",$P89*$Q89)</f>
        <v/>
      </c>
      <c r="S89" s="38">
        <f>IF($A89="","",$P89+$R89)</f>
        <v/>
      </c>
      <c r="T89" s="39" t="n"/>
      <c r="U89" s="38">
        <f>IF($A89="","",$S89*$T89)</f>
        <v/>
      </c>
      <c r="V89" s="38">
        <f>IF($A89="","",$S89-$U89)</f>
        <v/>
      </c>
      <c r="W89" s="13" t="n"/>
      <c r="X89" s="40" t="n"/>
      <c r="Y89" s="40" t="n"/>
      <c r="Z89" s="15" t="n"/>
    </row>
    <row r="90">
      <c r="A90" s="13" t="n"/>
      <c r="B90" s="40" t="n"/>
      <c r="C90" s="40" t="n"/>
      <c r="D90" s="13" t="n"/>
      <c r="E90" s="15" t="n"/>
      <c r="F90" s="15" t="n"/>
      <c r="G90" s="13" t="n"/>
      <c r="H90" s="15" t="n"/>
      <c r="I90" s="15" t="n"/>
      <c r="J90" s="13" t="n"/>
      <c r="K90" s="38" t="n"/>
      <c r="L90" s="38" t="n"/>
      <c r="M90" s="13" t="n"/>
      <c r="N90" s="38">
        <f>IF($A90="","",IF($D90="Compravendita",$K90,IF($D90="Locazione",$L90*$M90,0)))</f>
        <v/>
      </c>
      <c r="O90" s="39" t="n"/>
      <c r="P90" s="38">
        <f>IF($A90="","",$N90*$O90)</f>
        <v/>
      </c>
      <c r="Q90" s="39">
        <f>IF($A90="","",IFERROR(VLOOKUP('Riepilogo'!$H$15,'Riepilogo'!$H$15:$I$17,2,FALSE),0))</f>
        <v/>
      </c>
      <c r="R90" s="38">
        <f>IF($A90="","",$P90*$Q90)</f>
        <v/>
      </c>
      <c r="S90" s="38">
        <f>IF($A90="","",$P90+$R90)</f>
        <v/>
      </c>
      <c r="T90" s="39" t="n"/>
      <c r="U90" s="38">
        <f>IF($A90="","",$S90*$T90)</f>
        <v/>
      </c>
      <c r="V90" s="38">
        <f>IF($A90="","",$S90-$U90)</f>
        <v/>
      </c>
      <c r="W90" s="13" t="n"/>
      <c r="X90" s="40" t="n"/>
      <c r="Y90" s="40" t="n"/>
      <c r="Z90" s="15" t="n"/>
    </row>
    <row r="91">
      <c r="A91" s="13" t="n"/>
      <c r="B91" s="40" t="n"/>
      <c r="C91" s="40" t="n"/>
      <c r="D91" s="13" t="n"/>
      <c r="E91" s="15" t="n"/>
      <c r="F91" s="15" t="n"/>
      <c r="G91" s="13" t="n"/>
      <c r="H91" s="15" t="n"/>
      <c r="I91" s="15" t="n"/>
      <c r="J91" s="13" t="n"/>
      <c r="K91" s="38" t="n"/>
      <c r="L91" s="38" t="n"/>
      <c r="M91" s="13" t="n"/>
      <c r="N91" s="38">
        <f>IF($A91="","",IF($D91="Compravendita",$K91,IF($D91="Locazione",$L91*$M91,0)))</f>
        <v/>
      </c>
      <c r="O91" s="39" t="n"/>
      <c r="P91" s="38">
        <f>IF($A91="","",$N91*$O91)</f>
        <v/>
      </c>
      <c r="Q91" s="39">
        <f>IF($A91="","",IFERROR(VLOOKUP('Riepilogo'!$H$15,'Riepilogo'!$H$15:$I$17,2,FALSE),0))</f>
        <v/>
      </c>
      <c r="R91" s="38">
        <f>IF($A91="","",$P91*$Q91)</f>
        <v/>
      </c>
      <c r="S91" s="38">
        <f>IF($A91="","",$P91+$R91)</f>
        <v/>
      </c>
      <c r="T91" s="39" t="n"/>
      <c r="U91" s="38">
        <f>IF($A91="","",$S91*$T91)</f>
        <v/>
      </c>
      <c r="V91" s="38">
        <f>IF($A91="","",$S91-$U91)</f>
        <v/>
      </c>
      <c r="W91" s="13" t="n"/>
      <c r="X91" s="40" t="n"/>
      <c r="Y91" s="40" t="n"/>
      <c r="Z91" s="15" t="n"/>
    </row>
    <row r="92">
      <c r="A92" s="13" t="n"/>
      <c r="B92" s="40" t="n"/>
      <c r="C92" s="40" t="n"/>
      <c r="D92" s="13" t="n"/>
      <c r="E92" s="15" t="n"/>
      <c r="F92" s="15" t="n"/>
      <c r="G92" s="13" t="n"/>
      <c r="H92" s="15" t="n"/>
      <c r="I92" s="15" t="n"/>
      <c r="J92" s="13" t="n"/>
      <c r="K92" s="38" t="n"/>
      <c r="L92" s="38" t="n"/>
      <c r="M92" s="13" t="n"/>
      <c r="N92" s="38">
        <f>IF($A92="","",IF($D92="Compravendita",$K92,IF($D92="Locazione",$L92*$M92,0)))</f>
        <v/>
      </c>
      <c r="O92" s="39" t="n"/>
      <c r="P92" s="38">
        <f>IF($A92="","",$N92*$O92)</f>
        <v/>
      </c>
      <c r="Q92" s="39">
        <f>IF($A92="","",IFERROR(VLOOKUP('Riepilogo'!$H$15,'Riepilogo'!$H$15:$I$17,2,FALSE),0))</f>
        <v/>
      </c>
      <c r="R92" s="38">
        <f>IF($A92="","",$P92*$Q92)</f>
        <v/>
      </c>
      <c r="S92" s="38">
        <f>IF($A92="","",$P92+$R92)</f>
        <v/>
      </c>
      <c r="T92" s="39" t="n"/>
      <c r="U92" s="38">
        <f>IF($A92="","",$S92*$T92)</f>
        <v/>
      </c>
      <c r="V92" s="38">
        <f>IF($A92="","",$S92-$U92)</f>
        <v/>
      </c>
      <c r="W92" s="13" t="n"/>
      <c r="X92" s="40" t="n"/>
      <c r="Y92" s="40" t="n"/>
      <c r="Z92" s="15" t="n"/>
    </row>
    <row r="93">
      <c r="A93" s="13" t="n"/>
      <c r="B93" s="40" t="n"/>
      <c r="C93" s="40" t="n"/>
      <c r="D93" s="13" t="n"/>
      <c r="E93" s="15" t="n"/>
      <c r="F93" s="15" t="n"/>
      <c r="G93" s="13" t="n"/>
      <c r="H93" s="15" t="n"/>
      <c r="I93" s="15" t="n"/>
      <c r="J93" s="13" t="n"/>
      <c r="K93" s="38" t="n"/>
      <c r="L93" s="38" t="n"/>
      <c r="M93" s="13" t="n"/>
      <c r="N93" s="38">
        <f>IF($A93="","",IF($D93="Compravendita",$K93,IF($D93="Locazione",$L93*$M93,0)))</f>
        <v/>
      </c>
      <c r="O93" s="39" t="n"/>
      <c r="P93" s="38">
        <f>IF($A93="","",$N93*$O93)</f>
        <v/>
      </c>
      <c r="Q93" s="39">
        <f>IF($A93="","",IFERROR(VLOOKUP('Riepilogo'!$H$15,'Riepilogo'!$H$15:$I$17,2,FALSE),0))</f>
        <v/>
      </c>
      <c r="R93" s="38">
        <f>IF($A93="","",$P93*$Q93)</f>
        <v/>
      </c>
      <c r="S93" s="38">
        <f>IF($A93="","",$P93+$R93)</f>
        <v/>
      </c>
      <c r="T93" s="39" t="n"/>
      <c r="U93" s="38">
        <f>IF($A93="","",$S93*$T93)</f>
        <v/>
      </c>
      <c r="V93" s="38">
        <f>IF($A93="","",$S93-$U93)</f>
        <v/>
      </c>
      <c r="W93" s="13" t="n"/>
      <c r="X93" s="40" t="n"/>
      <c r="Y93" s="40" t="n"/>
      <c r="Z93" s="15" t="n"/>
    </row>
    <row r="94">
      <c r="A94" s="13" t="n"/>
      <c r="B94" s="40" t="n"/>
      <c r="C94" s="40" t="n"/>
      <c r="D94" s="13" t="n"/>
      <c r="E94" s="15" t="n"/>
      <c r="F94" s="15" t="n"/>
      <c r="G94" s="13" t="n"/>
      <c r="H94" s="15" t="n"/>
      <c r="I94" s="15" t="n"/>
      <c r="J94" s="13" t="n"/>
      <c r="K94" s="38" t="n"/>
      <c r="L94" s="38" t="n"/>
      <c r="M94" s="13" t="n"/>
      <c r="N94" s="38">
        <f>IF($A94="","",IF($D94="Compravendita",$K94,IF($D94="Locazione",$L94*$M94,0)))</f>
        <v/>
      </c>
      <c r="O94" s="39" t="n"/>
      <c r="P94" s="38">
        <f>IF($A94="","",$N94*$O94)</f>
        <v/>
      </c>
      <c r="Q94" s="39">
        <f>IF($A94="","",IFERROR(VLOOKUP('Riepilogo'!$H$15,'Riepilogo'!$H$15:$I$17,2,FALSE),0))</f>
        <v/>
      </c>
      <c r="R94" s="38">
        <f>IF($A94="","",$P94*$Q94)</f>
        <v/>
      </c>
      <c r="S94" s="38">
        <f>IF($A94="","",$P94+$R94)</f>
        <v/>
      </c>
      <c r="T94" s="39" t="n"/>
      <c r="U94" s="38">
        <f>IF($A94="","",$S94*$T94)</f>
        <v/>
      </c>
      <c r="V94" s="38">
        <f>IF($A94="","",$S94-$U94)</f>
        <v/>
      </c>
      <c r="W94" s="13" t="n"/>
      <c r="X94" s="40" t="n"/>
      <c r="Y94" s="40" t="n"/>
      <c r="Z94" s="15" t="n"/>
    </row>
    <row r="95">
      <c r="A95" s="13" t="n"/>
      <c r="B95" s="40" t="n"/>
      <c r="C95" s="40" t="n"/>
      <c r="D95" s="13" t="n"/>
      <c r="E95" s="15" t="n"/>
      <c r="F95" s="15" t="n"/>
      <c r="G95" s="13" t="n"/>
      <c r="H95" s="15" t="n"/>
      <c r="I95" s="15" t="n"/>
      <c r="J95" s="13" t="n"/>
      <c r="K95" s="38" t="n"/>
      <c r="L95" s="38" t="n"/>
      <c r="M95" s="13" t="n"/>
      <c r="N95" s="38">
        <f>IF($A95="","",IF($D95="Compravendita",$K95,IF($D95="Locazione",$L95*$M95,0)))</f>
        <v/>
      </c>
      <c r="O95" s="39" t="n"/>
      <c r="P95" s="38">
        <f>IF($A95="","",$N95*$O95)</f>
        <v/>
      </c>
      <c r="Q95" s="39">
        <f>IF($A95="","",IFERROR(VLOOKUP('Riepilogo'!$H$15,'Riepilogo'!$H$15:$I$17,2,FALSE),0))</f>
        <v/>
      </c>
      <c r="R95" s="38">
        <f>IF($A95="","",$P95*$Q95)</f>
        <v/>
      </c>
      <c r="S95" s="38">
        <f>IF($A95="","",$P95+$R95)</f>
        <v/>
      </c>
      <c r="T95" s="39" t="n"/>
      <c r="U95" s="38">
        <f>IF($A95="","",$S95*$T95)</f>
        <v/>
      </c>
      <c r="V95" s="38">
        <f>IF($A95="","",$S95-$U95)</f>
        <v/>
      </c>
      <c r="W95" s="13" t="n"/>
      <c r="X95" s="40" t="n"/>
      <c r="Y95" s="40" t="n"/>
      <c r="Z95" s="15" t="n"/>
    </row>
    <row r="96">
      <c r="A96" s="13" t="n"/>
      <c r="B96" s="40" t="n"/>
      <c r="C96" s="40" t="n"/>
      <c r="D96" s="13" t="n"/>
      <c r="E96" s="15" t="n"/>
      <c r="F96" s="15" t="n"/>
      <c r="G96" s="13" t="n"/>
      <c r="H96" s="15" t="n"/>
      <c r="I96" s="15" t="n"/>
      <c r="J96" s="13" t="n"/>
      <c r="K96" s="38" t="n"/>
      <c r="L96" s="38" t="n"/>
      <c r="M96" s="13" t="n"/>
      <c r="N96" s="38">
        <f>IF($A96="","",IF($D96="Compravendita",$K96,IF($D96="Locazione",$L96*$M96,0)))</f>
        <v/>
      </c>
      <c r="O96" s="39" t="n"/>
      <c r="P96" s="38">
        <f>IF($A96="","",$N96*$O96)</f>
        <v/>
      </c>
      <c r="Q96" s="39">
        <f>IF($A96="","",IFERROR(VLOOKUP('Riepilogo'!$H$15,'Riepilogo'!$H$15:$I$17,2,FALSE),0))</f>
        <v/>
      </c>
      <c r="R96" s="38">
        <f>IF($A96="","",$P96*$Q96)</f>
        <v/>
      </c>
      <c r="S96" s="38">
        <f>IF($A96="","",$P96+$R96)</f>
        <v/>
      </c>
      <c r="T96" s="39" t="n"/>
      <c r="U96" s="38">
        <f>IF($A96="","",$S96*$T96)</f>
        <v/>
      </c>
      <c r="V96" s="38">
        <f>IF($A96="","",$S96-$U96)</f>
        <v/>
      </c>
      <c r="W96" s="13" t="n"/>
      <c r="X96" s="40" t="n"/>
      <c r="Y96" s="40" t="n"/>
      <c r="Z96" s="15" t="n"/>
    </row>
    <row r="97">
      <c r="A97" s="13" t="n"/>
      <c r="B97" s="40" t="n"/>
      <c r="C97" s="40" t="n"/>
      <c r="D97" s="13" t="n"/>
      <c r="E97" s="15" t="n"/>
      <c r="F97" s="15" t="n"/>
      <c r="G97" s="13" t="n"/>
      <c r="H97" s="15" t="n"/>
      <c r="I97" s="15" t="n"/>
      <c r="J97" s="13" t="n"/>
      <c r="K97" s="38" t="n"/>
      <c r="L97" s="38" t="n"/>
      <c r="M97" s="13" t="n"/>
      <c r="N97" s="38">
        <f>IF($A97="","",IF($D97="Compravendita",$K97,IF($D97="Locazione",$L97*$M97,0)))</f>
        <v/>
      </c>
      <c r="O97" s="39" t="n"/>
      <c r="P97" s="38">
        <f>IF($A97="","",$N97*$O97)</f>
        <v/>
      </c>
      <c r="Q97" s="39">
        <f>IF($A97="","",IFERROR(VLOOKUP('Riepilogo'!$H$15,'Riepilogo'!$H$15:$I$17,2,FALSE),0))</f>
        <v/>
      </c>
      <c r="R97" s="38">
        <f>IF($A97="","",$P97*$Q97)</f>
        <v/>
      </c>
      <c r="S97" s="38">
        <f>IF($A97="","",$P97+$R97)</f>
        <v/>
      </c>
      <c r="T97" s="39" t="n"/>
      <c r="U97" s="38">
        <f>IF($A97="","",$S97*$T97)</f>
        <v/>
      </c>
      <c r="V97" s="38">
        <f>IF($A97="","",$S97-$U97)</f>
        <v/>
      </c>
      <c r="W97" s="13" t="n"/>
      <c r="X97" s="40" t="n"/>
      <c r="Y97" s="40" t="n"/>
      <c r="Z97" s="15" t="n"/>
    </row>
    <row r="98">
      <c r="A98" s="13" t="n"/>
      <c r="B98" s="40" t="n"/>
      <c r="C98" s="40" t="n"/>
      <c r="D98" s="13" t="n"/>
      <c r="E98" s="15" t="n"/>
      <c r="F98" s="15" t="n"/>
      <c r="G98" s="13" t="n"/>
      <c r="H98" s="15" t="n"/>
      <c r="I98" s="15" t="n"/>
      <c r="J98" s="13" t="n"/>
      <c r="K98" s="38" t="n"/>
      <c r="L98" s="38" t="n"/>
      <c r="M98" s="13" t="n"/>
      <c r="N98" s="38">
        <f>IF($A98="","",IF($D98="Compravendita",$K98,IF($D98="Locazione",$L98*$M98,0)))</f>
        <v/>
      </c>
      <c r="O98" s="39" t="n"/>
      <c r="P98" s="38">
        <f>IF($A98="","",$N98*$O98)</f>
        <v/>
      </c>
      <c r="Q98" s="39">
        <f>IF($A98="","",IFERROR(VLOOKUP('Riepilogo'!$H$15,'Riepilogo'!$H$15:$I$17,2,FALSE),0))</f>
        <v/>
      </c>
      <c r="R98" s="38">
        <f>IF($A98="","",$P98*$Q98)</f>
        <v/>
      </c>
      <c r="S98" s="38">
        <f>IF($A98="","",$P98+$R98)</f>
        <v/>
      </c>
      <c r="T98" s="39" t="n"/>
      <c r="U98" s="38">
        <f>IF($A98="","",$S98*$T98)</f>
        <v/>
      </c>
      <c r="V98" s="38">
        <f>IF($A98="","",$S98-$U98)</f>
        <v/>
      </c>
      <c r="W98" s="13" t="n"/>
      <c r="X98" s="40" t="n"/>
      <c r="Y98" s="40" t="n"/>
      <c r="Z98" s="15" t="n"/>
    </row>
    <row r="99">
      <c r="A99" s="13" t="n"/>
      <c r="B99" s="40" t="n"/>
      <c r="C99" s="40" t="n"/>
      <c r="D99" s="13" t="n"/>
      <c r="E99" s="15" t="n"/>
      <c r="F99" s="15" t="n"/>
      <c r="G99" s="13" t="n"/>
      <c r="H99" s="15" t="n"/>
      <c r="I99" s="15" t="n"/>
      <c r="J99" s="13" t="n"/>
      <c r="K99" s="38" t="n"/>
      <c r="L99" s="38" t="n"/>
      <c r="M99" s="13" t="n"/>
      <c r="N99" s="38">
        <f>IF($A99="","",IF($D99="Compravendita",$K99,IF($D99="Locazione",$L99*$M99,0)))</f>
        <v/>
      </c>
      <c r="O99" s="39" t="n"/>
      <c r="P99" s="38">
        <f>IF($A99="","",$N99*$O99)</f>
        <v/>
      </c>
      <c r="Q99" s="39">
        <f>IF($A99="","",IFERROR(VLOOKUP('Riepilogo'!$H$15,'Riepilogo'!$H$15:$I$17,2,FALSE),0))</f>
        <v/>
      </c>
      <c r="R99" s="38">
        <f>IF($A99="","",$P99*$Q99)</f>
        <v/>
      </c>
      <c r="S99" s="38">
        <f>IF($A99="","",$P99+$R99)</f>
        <v/>
      </c>
      <c r="T99" s="39" t="n"/>
      <c r="U99" s="38">
        <f>IF($A99="","",$S99*$T99)</f>
        <v/>
      </c>
      <c r="V99" s="38">
        <f>IF($A99="","",$S99-$U99)</f>
        <v/>
      </c>
      <c r="W99" s="13" t="n"/>
      <c r="X99" s="40" t="n"/>
      <c r="Y99" s="40" t="n"/>
      <c r="Z99" s="15" t="n"/>
    </row>
    <row r="100">
      <c r="A100" s="13" t="n"/>
      <c r="B100" s="40" t="n"/>
      <c r="C100" s="40" t="n"/>
      <c r="D100" s="13" t="n"/>
      <c r="E100" s="15" t="n"/>
      <c r="F100" s="15" t="n"/>
      <c r="G100" s="13" t="n"/>
      <c r="H100" s="15" t="n"/>
      <c r="I100" s="15" t="n"/>
      <c r="J100" s="13" t="n"/>
      <c r="K100" s="38" t="n"/>
      <c r="L100" s="38" t="n"/>
      <c r="M100" s="13" t="n"/>
      <c r="N100" s="38">
        <f>IF($A100="","",IF($D100="Compravendita",$K100,IF($D100="Locazione",$L100*$M100,0)))</f>
        <v/>
      </c>
      <c r="O100" s="39" t="n"/>
      <c r="P100" s="38">
        <f>IF($A100="","",$N100*$O100)</f>
        <v/>
      </c>
      <c r="Q100" s="39">
        <f>IF($A100="","",IFERROR(VLOOKUP('Riepilogo'!$H$15,'Riepilogo'!$H$15:$I$17,2,FALSE),0))</f>
        <v/>
      </c>
      <c r="R100" s="38">
        <f>IF($A100="","",$P100*$Q100)</f>
        <v/>
      </c>
      <c r="S100" s="38">
        <f>IF($A100="","",$P100+$R100)</f>
        <v/>
      </c>
      <c r="T100" s="39" t="n"/>
      <c r="U100" s="38">
        <f>IF($A100="","",$S100*$T100)</f>
        <v/>
      </c>
      <c r="V100" s="38">
        <f>IF($A100="","",$S100-$U100)</f>
        <v/>
      </c>
      <c r="W100" s="13" t="n"/>
      <c r="X100" s="40" t="n"/>
      <c r="Y100" s="40" t="n"/>
      <c r="Z100" s="15" t="n"/>
    </row>
    <row r="101">
      <c r="A101" s="13" t="n"/>
      <c r="B101" s="40" t="n"/>
      <c r="C101" s="40" t="n"/>
      <c r="D101" s="13" t="n"/>
      <c r="E101" s="15" t="n"/>
      <c r="F101" s="15" t="n"/>
      <c r="G101" s="13" t="n"/>
      <c r="H101" s="15" t="n"/>
      <c r="I101" s="15" t="n"/>
      <c r="J101" s="13" t="n"/>
      <c r="K101" s="38" t="n"/>
      <c r="L101" s="38" t="n"/>
      <c r="M101" s="13" t="n"/>
      <c r="N101" s="38">
        <f>IF($A101="","",IF($D101="Compravendita",$K101,IF($D101="Locazione",$L101*$M101,0)))</f>
        <v/>
      </c>
      <c r="O101" s="39" t="n"/>
      <c r="P101" s="38">
        <f>IF($A101="","",$N101*$O101)</f>
        <v/>
      </c>
      <c r="Q101" s="39">
        <f>IF($A101="","",IFERROR(VLOOKUP('Riepilogo'!$H$15,'Riepilogo'!$H$15:$I$17,2,FALSE),0))</f>
        <v/>
      </c>
      <c r="R101" s="38">
        <f>IF($A101="","",$P101*$Q101)</f>
        <v/>
      </c>
      <c r="S101" s="38">
        <f>IF($A101="","",$P101+$R101)</f>
        <v/>
      </c>
      <c r="T101" s="39" t="n"/>
      <c r="U101" s="38">
        <f>IF($A101="","",$S101*$T101)</f>
        <v/>
      </c>
      <c r="V101" s="38">
        <f>IF($A101="","",$S101-$U101)</f>
        <v/>
      </c>
      <c r="W101" s="13" t="n"/>
      <c r="X101" s="40" t="n"/>
      <c r="Y101" s="40" t="n"/>
      <c r="Z101" s="15" t="n"/>
    </row>
  </sheetData>
  <autoFilter ref="A1:Z101"/>
  <conditionalFormatting sqref="W2:W101">
    <cfRule type="expression" priority="1" dxfId="0" stopIfTrue="1">
      <formula>$W2="Incassata"</formula>
    </cfRule>
    <cfRule type="expression" priority="2" dxfId="1" stopIfTrue="1">
      <formula>OR($W2="Da fatturare",$W2="Parziale")</formula>
    </cfRule>
  </conditionalFormatting>
  <conditionalFormatting sqref="A2:M101">
    <cfRule type="expression" priority="3" dxfId="2">
      <formula>$A2&lt;&gt;""</formula>
    </cfRule>
  </conditionalFormatting>
  <conditionalFormatting sqref="O2:O101">
    <cfRule type="expression" priority="3" dxfId="2">
      <formula>$A2&lt;&gt;""</formula>
    </cfRule>
  </conditionalFormatting>
  <conditionalFormatting sqref="T2:T101">
    <cfRule type="expression" priority="3" dxfId="2">
      <formula>$A2&lt;&gt;""</formula>
    </cfRule>
  </conditionalFormatting>
  <conditionalFormatting sqref="W2:Z101">
    <cfRule type="expression" priority="3" dxfId="2">
      <formula>$A2&lt;&gt;""</formula>
    </cfRule>
  </conditionalFormatting>
  <conditionalFormatting sqref="A2:Z101">
    <cfRule type="expression" priority="7" dxfId="3">
      <formula>AND($A2&lt;&gt;"",MOD(ROW(),2)=0)</formula>
    </cfRule>
  </conditionalFormatting>
  <dataValidations count="8">
    <dataValidation sqref="D2:D101" showErrorMessage="1" showInputMessage="1" allowBlank="1" type="list">
      <formula1>"Compravendita,Locazione"</formula1>
    </dataValidation>
    <dataValidation sqref="W2:W101" showErrorMessage="1" showInputMessage="1" allowBlank="1" type="list">
      <formula1>"Da fatturare,Fatturata,Incassata,Parziale"</formula1>
    </dataValidation>
    <dataValidation sqref="K2:L101" showErrorMessage="1" showInputMessage="1" allowBlank="1" type="decimal" operator="greaterThanOrEqual">
      <formula1>0</formula1>
    </dataValidation>
    <dataValidation sqref="M2:M101" showErrorMessage="1" showInputMessage="1" allowBlank="1" type="whole" operator="between">
      <formula1>0</formula1>
      <formula2>24</formula2>
    </dataValidation>
    <dataValidation sqref="O2:O101" showErrorMessage="1" showInputMessage="1" allowBlank="1" type="decimal" operator="between">
      <formula1>0</formula1>
      <formula2>1</formula2>
    </dataValidation>
    <dataValidation sqref="T2:T101" showErrorMessage="1" showInputMessage="1" allowBlank="1" type="decimal" operator="between">
      <formula1>0</formula1>
      <formula2>1</formula2>
    </dataValidation>
    <dataValidation sqref="B2:C101" showErrorMessage="1" showInputMessage="1" allowBlank="1" type="date" operator="between">
      <formula1>DATE(1900,1,1)</formula1>
      <formula2>DATE(2100,12,31)</formula2>
    </dataValidation>
    <dataValidation sqref="X2:Y101" showErrorMessage="1" showInputMessage="1" allowBlank="1" type="date" operator="between">
      <formula1>DATE(1900,1,1)</formula1>
      <formula2>DATE(2100,12,31)</formula2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N24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31" customWidth="1" min="1" max="1"/>
    <col width="19" customWidth="1" min="2" max="2"/>
    <col width="22" customWidth="1" min="3" max="3"/>
    <col width="4" customWidth="1" min="4" max="4"/>
    <col width="21" customWidth="1" min="5" max="5"/>
    <col width="16" customWidth="1" min="6" max="6"/>
    <col width="22" customWidth="1" min="7" max="7"/>
    <col width="28" customWidth="1" min="8" max="8"/>
    <col width="15" customWidth="1" min="9" max="9"/>
    <col width="3" customWidth="1" min="10" max="10"/>
    <col width="15" customWidth="1" min="11" max="11"/>
    <col width="15" customWidth="1" min="12" max="12"/>
    <col width="15" customWidth="1" min="13" max="13"/>
    <col width="15" customWidth="1" min="14" max="14"/>
  </cols>
  <sheetData>
    <row r="1" ht="30" customHeight="1">
      <c r="A1" s="16" t="inlineStr">
        <is>
          <t>Riepilogo provvigioni agenzia immobiliare</t>
        </is>
      </c>
      <c r="B1" s="41" t="n"/>
      <c r="C1" s="41" t="n"/>
      <c r="D1" s="41" t="n"/>
      <c r="E1" s="41" t="n"/>
      <c r="F1" s="41" t="n"/>
      <c r="G1" s="41" t="n"/>
      <c r="H1" s="41" t="n"/>
      <c r="I1" s="41" t="n"/>
      <c r="J1" s="41" t="n"/>
      <c r="K1" s="41" t="n"/>
      <c r="L1" s="41" t="n"/>
      <c r="M1" s="41" t="n"/>
      <c r="N1" s="42" t="n"/>
    </row>
    <row r="2"/>
    <row r="3">
      <c r="A3" s="1" t="inlineStr">
        <is>
          <t>Indicatore</t>
        </is>
      </c>
      <c r="B3" s="1" t="inlineStr">
        <is>
          <t>Valore</t>
        </is>
      </c>
    </row>
    <row r="4">
      <c r="A4" s="18" t="inlineStr">
        <is>
          <t>Numero totale operazioni</t>
        </is>
      </c>
      <c r="B4" s="19">
        <f>COUNTA('Registro provvigioni'!$A$2:$A$101)</f>
        <v/>
      </c>
    </row>
    <row r="5">
      <c r="A5" s="20" t="inlineStr">
        <is>
          <t>Provvigioni imponibili totali</t>
        </is>
      </c>
      <c r="B5" s="43">
        <f>SUM('Registro provvigioni'!$P$2:$P$101)</f>
        <v/>
      </c>
    </row>
    <row r="6">
      <c r="A6" s="18" t="inlineStr">
        <is>
          <t>IVA totale</t>
        </is>
      </c>
      <c r="B6" s="44">
        <f>SUM('Registro provvigioni'!$R$2:$R$101)</f>
        <v/>
      </c>
    </row>
    <row r="7">
      <c r="A7" s="20" t="inlineStr">
        <is>
          <t>Provvigioni lorde totali</t>
        </is>
      </c>
      <c r="B7" s="43">
        <f>SUM('Registro provvigioni'!$S$2:$S$101)</f>
        <v/>
      </c>
    </row>
    <row r="8">
      <c r="A8" s="18" t="inlineStr">
        <is>
          <t>Media provvigione lorda</t>
        </is>
      </c>
      <c r="B8" s="44">
        <f>IFERROR(AVERAGE('Registro provvigioni'!$S$2:$S$101),0)</f>
        <v/>
      </c>
    </row>
    <row r="9">
      <c r="A9" s="20" t="inlineStr">
        <is>
          <t>Operazioni incassate</t>
        </is>
      </c>
      <c r="B9" s="23">
        <f>COUNTIF('Registro provvigioni'!$W$2:$W$101,$A$15)</f>
        <v/>
      </c>
    </row>
    <row r="10">
      <c r="A10" s="18" t="inlineStr">
        <is>
          <t>Totale ancora da incassare</t>
        </is>
      </c>
      <c r="B10" s="44">
        <f>B7-SUMIF('Registro provvigioni'!$W$2:$W$101,$A$15,'Registro provvigioni'!$S$2:$S$101)</f>
        <v/>
      </c>
    </row>
    <row r="11">
      <c r="A11" s="20" t="inlineStr">
        <is>
          <t>Tasso medio di provvigione</t>
        </is>
      </c>
      <c r="B11" s="45">
        <f>IFERROR(AVERAGE('Registro provvigioni'!$O$2:$O$101),0)</f>
        <v/>
      </c>
    </row>
    <row r="12"/>
    <row r="13">
      <c r="A13" s="1" t="inlineStr">
        <is>
          <t>Stato pagamento</t>
        </is>
      </c>
      <c r="B13" s="1" t="inlineStr">
        <is>
          <t>Operazioni</t>
        </is>
      </c>
      <c r="C13" s="1" t="inlineStr">
        <is>
          <t>Provvigioni lorde</t>
        </is>
      </c>
      <c r="E13" s="1" t="inlineStr">
        <is>
          <t>Tipo operazione</t>
        </is>
      </c>
      <c r="F13" s="1" t="inlineStr">
        <is>
          <t>Operazioni</t>
        </is>
      </c>
      <c r="G13" s="1" t="inlineStr">
        <is>
          <t>Provvigioni lorde</t>
        </is>
      </c>
      <c r="H13" s="25" t="inlineStr">
        <is>
          <t>Parametri fiscali</t>
        </is>
      </c>
      <c r="I13" s="1" t="inlineStr">
        <is>
          <t>Valore</t>
        </is>
      </c>
    </row>
    <row r="14">
      <c r="A14" s="26" t="inlineStr">
        <is>
          <t>Incassata</t>
        </is>
      </c>
      <c r="B14" s="26">
        <f>COUNTIF('Registro provvigioni'!$W$2:$W$101,A14)</f>
        <v/>
      </c>
      <c r="C14" s="44">
        <f>SUMIF('Registro provvigioni'!$W$2:$W$101,A14,'Registro provvigioni'!$S$2:$S$101)</f>
        <v/>
      </c>
      <c r="E14" s="26" t="inlineStr">
        <is>
          <t>Compravendita</t>
        </is>
      </c>
      <c r="F14" s="26">
        <f>COUNTIF('Registro provvigioni'!$D$2:$D$101,E14)</f>
        <v/>
      </c>
      <c r="G14" s="44">
        <f>SUMIF('Registro provvigioni'!$D$2:$D$101,E14,'Registro provvigioni'!$S$2:$S$101)</f>
        <v/>
      </c>
    </row>
    <row r="15">
      <c r="A15" s="27" t="inlineStr">
        <is>
          <t>Fatturata</t>
        </is>
      </c>
      <c r="B15" s="27">
        <f>COUNTIF('Registro provvigioni'!$W$2:$W$101,A15)</f>
        <v/>
      </c>
      <c r="C15" s="43">
        <f>SUMIF('Registro provvigioni'!$W$2:$W$101,A15,'Registro provvigioni'!$S$2:$S$101)</f>
        <v/>
      </c>
      <c r="E15" s="27" t="inlineStr">
        <is>
          <t>Locazione</t>
        </is>
      </c>
      <c r="F15" s="27">
        <f>COUNTIF('Registro provvigioni'!$D$2:$D$101,E15)</f>
        <v/>
      </c>
      <c r="G15" s="43">
        <f>SUMIF('Registro provvigioni'!$D$2:$D$101,E15,'Registro provvigioni'!$S$2:$S$101)</f>
        <v/>
      </c>
      <c r="H15" s="20" t="inlineStr">
        <is>
          <t>IVA standard</t>
        </is>
      </c>
      <c r="I15" s="46" t="n">
        <v>0.22</v>
      </c>
    </row>
    <row r="16">
      <c r="A16" s="26" t="inlineStr">
        <is>
          <t>Parziale</t>
        </is>
      </c>
      <c r="B16" s="26">
        <f>COUNTIF('Registro provvigioni'!$W$2:$W$101,A16)</f>
        <v/>
      </c>
      <c r="C16" s="44">
        <f>SUMIF('Registro provvigioni'!$W$2:$W$101,A16,'Registro provvigioni'!$S$2:$S$101)</f>
        <v/>
      </c>
      <c r="H16" s="18" t="inlineStr">
        <is>
          <t>Aliquota personalizzata 1</t>
        </is>
      </c>
      <c r="I16" s="46" t="n">
        <v>0</v>
      </c>
    </row>
    <row r="17">
      <c r="A17" s="27" t="inlineStr">
        <is>
          <t>Da fatturare</t>
        </is>
      </c>
      <c r="B17" s="27">
        <f>COUNTIF('Registro provvigioni'!$W$2:$W$101,A17)</f>
        <v/>
      </c>
      <c r="C17" s="43">
        <f>SUMIF('Registro provvigioni'!$W$2:$W$101,A17,'Registro provvigioni'!$S$2:$S$101)</f>
        <v/>
      </c>
      <c r="H17" s="20" t="inlineStr">
        <is>
          <t>Aliquota personalizzata 2</t>
        </is>
      </c>
      <c r="I17" s="46" t="n">
        <v>0</v>
      </c>
    </row>
    <row r="18"/>
    <row r="19"/>
    <row r="20"/>
    <row r="21">
      <c r="A21" s="1" t="inlineStr">
        <is>
          <t>Agente responsabile</t>
        </is>
      </c>
      <c r="B21" s="1" t="inlineStr">
        <is>
          <t>Operazioni</t>
        </is>
      </c>
      <c r="C21" s="1" t="inlineStr">
        <is>
          <t>Provvigioni lorde</t>
        </is>
      </c>
    </row>
    <row r="22">
      <c r="A22" s="26" t="inlineStr">
        <is>
          <t>Paolo Moretti</t>
        </is>
      </c>
      <c r="B22" s="26">
        <f>COUNTIF('Registro provvigioni'!$J$2:$J$101,A22)</f>
        <v/>
      </c>
      <c r="C22" s="44">
        <f>SUMIF('Registro provvigioni'!$J$2:$J$101,A22,'Registro provvigioni'!$S$2:$S$101)</f>
        <v/>
      </c>
    </row>
    <row r="23">
      <c r="A23" s="27" t="inlineStr">
        <is>
          <t>Silvia Ricci</t>
        </is>
      </c>
      <c r="B23" s="27">
        <f>COUNTIF('Registro provvigioni'!$J$2:$J$101,A23)</f>
        <v/>
      </c>
      <c r="C23" s="43">
        <f>SUMIF('Registro provvigioni'!$J$2:$J$101,A23,'Registro provvigioni'!$S$2:$S$101)</f>
        <v/>
      </c>
    </row>
    <row r="24">
      <c r="A24" s="26" t="inlineStr">
        <is>
          <t>Andrea De Angelis</t>
        </is>
      </c>
      <c r="B24" s="26">
        <f>COUNTIF('Registro provvigioni'!$J$2:$J$101,A24)</f>
        <v/>
      </c>
      <c r="C24" s="44">
        <f>SUMIF('Registro provvigioni'!$J$2:$J$101,A24,'Registro provvigioni'!$S$2:$S$101)</f>
        <v/>
      </c>
    </row>
  </sheetData>
  <mergeCells count="1">
    <mergeCell ref="A1:N1"/>
  </mergeCells>
  <dataValidations count="1">
    <dataValidation sqref="I15:I17" showErrorMessage="1" showInputMessage="1" allowBlank="0" type="decimal" operator="between">
      <formula1>0</formula1>
      <formula2>1</formula2>
    </dataValidation>
  </dataValidations>
  <pageMargins left="0.75" right="0.75" top="1" bottom="1" header="0.5" footer="0.5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H19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8" customWidth="1" min="1" max="1"/>
    <col width="105" customWidth="1" min="2" max="2"/>
    <col width="3" customWidth="1" min="3" max="3"/>
    <col width="3" customWidth="1" min="4" max="4"/>
    <col width="3" customWidth="1" min="5" max="5"/>
    <col width="3" customWidth="1" min="6" max="6"/>
    <col width="3" customWidth="1" min="7" max="7"/>
    <col width="3" customWidth="1" min="8" max="8"/>
  </cols>
  <sheetData>
    <row r="1" ht="30" customHeight="1">
      <c r="A1" s="16" t="inlineStr">
        <is>
          <t>Istruzioni per il registro provvigioni</t>
        </is>
      </c>
      <c r="B1" s="41" t="n"/>
      <c r="C1" s="41" t="n"/>
      <c r="D1" s="41" t="n"/>
      <c r="E1" s="41" t="n"/>
      <c r="F1" s="41" t="n"/>
      <c r="G1" s="41" t="n"/>
      <c r="H1" s="42" t="n"/>
    </row>
    <row r="2"/>
    <row r="3">
      <c r="A3" s="1" t="inlineStr">
        <is>
          <t>Argomento</t>
        </is>
      </c>
      <c r="B3" s="1" t="inlineStr">
        <is>
          <t>Indicazioni operative</t>
        </is>
      </c>
    </row>
    <row r="4" ht="42" customHeight="1">
      <c r="A4" s="29" t="inlineStr">
        <is>
          <t>Scopo del file</t>
        </is>
      </c>
      <c r="B4" s="30" t="inlineStr">
        <is>
          <t>Il workbook consente di calcolare, registrare e monitorare le provvigioni maturate dall'agenzia su compravendite e locazioni.</t>
        </is>
      </c>
    </row>
    <row r="5" ht="42" customHeight="1">
      <c r="A5" s="29" t="inlineStr">
        <is>
          <t>Registro provvigioni</t>
        </is>
      </c>
      <c r="B5" s="30" t="inlineStr">
        <is>
          <t>Inserire o aggiornare una riga per ciascuna operazione. Le celle gialle sono modificabili; le colonne di calcolo vengono compilate automaticamente.</t>
        </is>
      </c>
    </row>
    <row r="6" ht="42" customHeight="1">
      <c r="A6" s="29" t="inlineStr">
        <is>
          <t>Base provvigionale</t>
        </is>
      </c>
      <c r="B6" s="30" t="inlineStr">
        <is>
          <t>Per una compravendita è pari al valore dell'immobile. Per una locazione è pari al canone mensile moltiplicato per le mensilità considerate.</t>
        </is>
      </c>
    </row>
    <row r="7" ht="42" customHeight="1">
      <c r="A7" s="29" t="inlineStr">
        <is>
          <t>Provvigione imponibile</t>
        </is>
      </c>
      <c r="B7" s="30" t="inlineStr">
        <is>
          <t>È calcolata applicando l'aliquota di provvigione alla base provvigionale, prima dell'applicazione dell'IVA.</t>
        </is>
      </c>
    </row>
    <row r="8" ht="42" customHeight="1">
      <c r="A8" s="29" t="inlineStr">
        <is>
          <t>IVA e provvigione lorda</t>
        </is>
      </c>
      <c r="B8" s="30" t="inlineStr">
        <is>
          <t>L'IVA è calcolata sulla provvigione imponibile. La provvigione lorda è la somma tra imponibile e IVA.</t>
        </is>
      </c>
    </row>
    <row r="9" ht="42" customHeight="1">
      <c r="A9" s="29" t="inlineStr">
        <is>
          <t>Quota agente e quota agenzia</t>
        </is>
      </c>
      <c r="B9" s="30" t="inlineStr">
        <is>
          <t>La quota agente è calcolata sulla provvigione lorda. La quota agenzia è la differenza tra provvigione lorda e quota agente.</t>
        </is>
      </c>
    </row>
    <row r="10" ht="42" customHeight="1">
      <c r="A10" s="29" t="inlineStr">
        <is>
          <t>Esempio compravendita</t>
        </is>
      </c>
      <c r="B10" s="30" t="inlineStr">
        <is>
          <t>Valore immobile 320.000,00 €, aliquota 3,00%: imponibile 9.600,00 €, IVA 22,00% pari a 2.112,00 €, provvigione lorda 11.712,00 €.</t>
        </is>
      </c>
    </row>
    <row r="11" ht="42" customHeight="1">
      <c r="A11" s="29" t="inlineStr">
        <is>
          <t>Esempio locazione</t>
        </is>
      </c>
      <c r="B11" s="30" t="inlineStr">
        <is>
          <t>Canone mensile 1.250,00 €, due mensilità considerate e aliquota 100,00%: imponibile 2.500,00 €, a cui applicare l'IVA prevista.</t>
        </is>
      </c>
    </row>
    <row r="12" ht="42" customHeight="1">
      <c r="A12" s="29" t="inlineStr">
        <is>
          <t>Riepilogo</t>
        </is>
      </c>
      <c r="B12" s="30" t="inlineStr">
        <is>
          <t>Il foglio riepiloga importi, stati di pagamento, tipologie di operazione e risultati per agente. I grafici utilizzano le aggregazioni dell'intervallo operativo.</t>
        </is>
      </c>
    </row>
    <row r="13" ht="42" customHeight="1">
      <c r="A13" s="29" t="inlineStr">
        <is>
          <t>Controlli operativi</t>
        </is>
      </c>
      <c r="B13" s="30" t="inlineStr">
        <is>
          <t>Verificare sempre accordi contrattuali, fatture emesse, date di incasso e importi effettivamente ricevuti prima di considerare una provvigione definitiva.</t>
        </is>
      </c>
    </row>
    <row r="14" ht="42" customHeight="1">
      <c r="A14" s="29" t="inlineStr">
        <is>
          <t>Nota fiscale</t>
        </is>
      </c>
      <c r="B14" s="30" t="inlineStr">
        <is>
          <t>La provvigione è normalmente soggetta a IVA, salvo regimi fiscali specifici. Verificare il trattamento applicabile e aggiornare il parametro IVA solo se necessario.</t>
        </is>
      </c>
    </row>
    <row r="15"/>
    <row r="16">
      <c r="A16" s="1" t="inlineStr">
        <is>
          <t>Legenda colori</t>
        </is>
      </c>
    </row>
    <row r="17">
      <c r="A17" s="31" t="inlineStr">
        <is>
          <t>Giallo</t>
        </is>
      </c>
      <c r="B17" s="32" t="inlineStr">
        <is>
          <t>Input modificabile</t>
        </is>
      </c>
    </row>
    <row r="18">
      <c r="A18" s="9" t="inlineStr">
        <is>
          <t>Verde</t>
        </is>
      </c>
      <c r="B18" s="32" t="inlineStr">
        <is>
          <t>Incassato / valore positivo</t>
        </is>
      </c>
    </row>
    <row r="19">
      <c r="A19" s="12" t="inlineStr">
        <is>
          <t>Rosso</t>
        </is>
      </c>
      <c r="B19" s="32" t="inlineStr">
        <is>
          <t>Attenzione: da fatturare o pagamento parziale</t>
        </is>
      </c>
    </row>
  </sheetData>
  <mergeCells count="1">
    <mergeCell ref="A1:H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2026-10-02T18:28:04Z</dcterms:created>
  <dcterms:modified xmlns:dcterms="http://purl.org/dc/terms/" xmlns:xsi="http://www.w3.org/2001/XMLSchema-instance" xsi:type="dcterms:W3CDTF">2026-10-02T18:28:04Z</dcterms:modified>
</cp:coreProperties>
</file>