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i preventivo" sheetId="1" state="visible" r:id="rId1"/>
    <sheet xmlns:r="http://schemas.openxmlformats.org/officeDocument/2006/relationships" name="Scenario acquisto" sheetId="2" state="visible" r:id="rId2"/>
    <sheet xmlns:r="http://schemas.openxmlformats.org/officeDocument/2006/relationships" name="Dashboard" sheetId="3" state="visible" r:id="rId3"/>
    <sheet xmlns:r="http://schemas.openxmlformats.org/officeDocument/2006/relationships" name="Istruzioni" sheetId="4" state="visible" r:id="rId4"/>
  </sheets>
  <definedNames>
    <definedName name="_xlnm._FilterDatabase" localSheetId="0" hidden="1">'Dati preventivo'!$A$1:$L$101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.##0,00 &quot;€&quot;"/>
    <numFmt numFmtId="165" formatCode="0,00%"/>
    <numFmt numFmtId="166" formatCode="DD/MM/YYYY"/>
    <numFmt numFmtId="167" formatCode="#.##0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1F2937"/>
      <sz val="10"/>
    </font>
  </fonts>
  <fills count="8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C8102E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  <border>
      <left/>
      <right/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/>
    </xf>
    <xf numFmtId="164" fontId="2" fillId="4" borderId="1" applyAlignment="1" pivotButton="0" quotePrefix="0" xfId="0">
      <alignment horizontal="left" vertical="center"/>
    </xf>
    <xf numFmtId="165" fontId="2" fillId="4" borderId="1" applyAlignment="1" pivotButton="0" quotePrefix="0" xfId="0">
      <alignment horizontal="left" vertical="center"/>
    </xf>
    <xf numFmtId="164" fontId="2" fillId="5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left" vertical="center"/>
    </xf>
    <xf numFmtId="165" fontId="2" fillId="5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left" vertical="center"/>
    </xf>
    <xf numFmtId="0" fontId="1" fillId="7" borderId="1" applyAlignment="1" pivotButton="0" quotePrefix="0" xfId="0">
      <alignment horizontal="left" vertical="center"/>
    </xf>
    <xf numFmtId="164" fontId="1" fillId="7" borderId="1" applyAlignment="1" pivotButton="0" quotePrefix="0" xfId="0">
      <alignment horizontal="right" vertical="center"/>
    </xf>
    <xf numFmtId="167" fontId="1" fillId="7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/>
    </xf>
    <xf numFmtId="164" fontId="4" fillId="4" borderId="1" applyAlignment="1" pivotButton="0" quotePrefix="0" xfId="0">
      <alignment horizontal="right" vertical="center"/>
    </xf>
    <xf numFmtId="165" fontId="2" fillId="0" borderId="1" applyAlignment="1" pivotButton="0" quotePrefix="0" xfId="0">
      <alignment horizontal="left" vertical="center"/>
    </xf>
    <xf numFmtId="165" fontId="4" fillId="4" borderId="1" applyAlignment="1" pivotButton="0" quotePrefix="0" xfId="0">
      <alignment horizontal="right" vertical="center"/>
    </xf>
    <xf numFmtId="167" fontId="4" fillId="4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4" fillId="4" borderId="1" applyAlignment="1" pivotButton="0" quotePrefix="0" xfId="0">
      <alignment horizontal="left" vertical="center"/>
    </xf>
    <xf numFmtId="165" fontId="4" fillId="5" borderId="1" applyAlignment="1" pivotButton="0" quotePrefix="0" xfId="0">
      <alignment horizontal="right" vertical="center"/>
    </xf>
    <xf numFmtId="164" fontId="4" fillId="5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left" vertical="center"/>
    </xf>
    <xf numFmtId="164" fontId="4" fillId="3" borderId="1" applyAlignment="1" pivotButton="0" quotePrefix="0" xfId="0">
      <alignment horizontal="right" vertical="center"/>
    </xf>
    <xf numFmtId="164" fontId="4" fillId="6" borderId="1" applyAlignment="1" pivotButton="0" quotePrefix="0" xfId="0">
      <alignment horizontal="right" vertical="center"/>
    </xf>
    <xf numFmtId="165" fontId="4" fillId="3" borderId="1" applyAlignment="1" pivotButton="0" quotePrefix="0" xfId="0">
      <alignment horizontal="right" vertical="center"/>
    </xf>
    <xf numFmtId="167" fontId="4" fillId="6" borderId="1" applyAlignment="1" pivotButton="0" quotePrefix="0" xfId="0">
      <alignment horizontal="right" vertical="center"/>
    </xf>
    <xf numFmtId="164" fontId="2" fillId="3" borderId="1" applyAlignment="1" pivotButton="0" quotePrefix="0" xfId="0">
      <alignment horizontal="right" vertical="center"/>
    </xf>
    <xf numFmtId="164" fontId="2" fillId="6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left" vertical="center" wrapText="1"/>
    </xf>
    <xf numFmtId="0" fontId="0" fillId="0" borderId="5" pivotButton="0" quotePrefix="0" xfId="0"/>
  </cellXfs>
  <cellStyles count="1">
    <cellStyle name="Normal" xfId="0" builtinId="0" hidden="0"/>
  </cellStyles>
  <dxfs count="3">
    <dxf>
      <font>
        <name val="Calibri"/>
        <b val="1"/>
        <color rgb="0016A34A"/>
        <sz val="10"/>
      </font>
    </dxf>
    <dxf>
      <font>
        <name val="Calibri"/>
        <b val="1"/>
        <color rgb="0016A34A"/>
        <sz val="10"/>
      </font>
      <fill>
        <patternFill patternType="solid">
          <fgColor rgb="00DCFCE7"/>
        </patternFill>
      </fill>
    </dxf>
    <dxf>
      <font>
        <name val="Calibri"/>
        <b val="1"/>
        <color rgb="00DC2626"/>
        <sz val="10"/>
      </font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Distribuzione costi per categoria</a:t>
            </a:r>
          </a:p>
        </rich>
      </tx>
    </title>
    <plotArea>
      <pieChart>
        <varyColors val="1"/>
        <ser>
          <idx val="0"/>
          <order val="0"/>
          <tx>
            <strRef>
              <f>'Dashboard'!B16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'Dashboard'!$A$17:$A$26</f>
            </numRef>
          </cat>
          <val>
            <numRef>
              <f>'Dashboard'!$B$17:$B$26</f>
            </numRef>
          </val>
        </ser>
        <dLbls>
          <showPercent val="1"/>
          <showLeaderLines val="1"/>
        </dLbls>
        <firstSliceAng val="0"/>
      </pieChart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Confronto principali importi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'Dashboard'!E16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'Dashboard'!$D$17:$D$23</f>
            </numRef>
          </cat>
          <val>
            <numRef>
              <f>'Dashboard'!$E$17:$E$23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Voce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7</col>
      <colOff>0</colOff>
      <row>2</row>
      <rowOff>0</rowOff>
    </from>
    <ext cx="468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19</row>
      <rowOff>0</rowOff>
    </from>
    <ext cx="5760000" cy="324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E293B"/>
    <outlinePr summaryBelow="1" summaryRight="1"/>
    <pageSetUpPr/>
  </sheetPr>
  <dimension ref="A1:L10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2" customWidth="1" min="2" max="2"/>
    <col width="42" customWidth="1" min="3" max="3"/>
    <col width="16" customWidth="1" min="4" max="4"/>
    <col width="20" customWidth="1" min="5" max="5"/>
    <col width="14" customWidth="1" min="6" max="6"/>
    <col width="19" customWidth="1" min="7" max="7"/>
    <col width="23" customWidth="1" min="8" max="8"/>
    <col width="16" customWidth="1" min="9" max="9"/>
    <col width="26" customWidth="1" min="10" max="10"/>
    <col width="38" customWidth="1" min="11" max="11"/>
    <col width="15" customWidth="1" min="12" max="12"/>
  </cols>
  <sheetData>
    <row r="1">
      <c r="A1" s="1" t="inlineStr">
        <is>
          <t>ID costo</t>
        </is>
      </c>
      <c r="B1" s="1" t="inlineStr">
        <is>
          <t>Categoria</t>
        </is>
      </c>
      <c r="C1" s="1" t="inlineStr">
        <is>
          <t>Descrizione</t>
        </is>
      </c>
      <c r="D1" s="1" t="inlineStr">
        <is>
          <t>Obbligatorio?</t>
        </is>
      </c>
      <c r="E1" s="1" t="inlineStr">
        <is>
          <t>Base di calcolo (€)</t>
        </is>
      </c>
      <c r="F1" s="1" t="inlineStr">
        <is>
          <t>Aliquota (%)</t>
        </is>
      </c>
      <c r="G1" s="1" t="inlineStr">
        <is>
          <t>Importo fisso (€)</t>
        </is>
      </c>
      <c r="H1" s="1" t="inlineStr">
        <is>
          <t>Importo calcolato (€)</t>
        </is>
      </c>
      <c r="I1" s="1" t="inlineStr">
        <is>
          <t>Data preventivo</t>
        </is>
      </c>
      <c r="J1" s="1" t="inlineStr">
        <is>
          <t>Fornitore/ente</t>
        </is>
      </c>
      <c r="K1" s="1" t="inlineStr">
        <is>
          <t>Note</t>
        </is>
      </c>
      <c r="L1" s="1" t="inlineStr">
        <is>
          <t>% sul totale</t>
        </is>
      </c>
    </row>
    <row r="2">
      <c r="A2" s="2" t="inlineStr">
        <is>
          <t>C001</t>
        </is>
      </c>
      <c r="B2" s="2" t="inlineStr">
        <is>
          <t>Imposte</t>
        </is>
      </c>
      <c r="C2" s="2" t="inlineStr">
        <is>
          <t>Imposta di registro prima casa</t>
        </is>
      </c>
      <c r="D2" s="2" t="inlineStr">
        <is>
          <t>Sì</t>
        </is>
      </c>
      <c r="E2" s="3" t="n">
        <v>180000</v>
      </c>
      <c r="F2" s="4" t="n">
        <v>0.02</v>
      </c>
      <c r="G2" s="3" t="n">
        <v>0</v>
      </c>
      <c r="H2" s="5">
        <f>IF(C2="","",IF(F2&gt;0,E2*F2+G2,G2))</f>
        <v/>
      </c>
      <c r="I2" s="6" t="n">
        <v>46037</v>
      </c>
      <c r="J2" s="2" t="inlineStr">
        <is>
          <t>Agenzia delle Entrate</t>
        </is>
      </c>
      <c r="K2" s="2" t="inlineStr">
        <is>
          <t>Acquisto abitazione principale; base imponibile da verificare.</t>
        </is>
      </c>
      <c r="L2" s="7">
        <f>IF(H2="","",IF($H$103=0,0,H2/$H$103))</f>
        <v/>
      </c>
    </row>
    <row r="3">
      <c r="A3" s="2" t="inlineStr">
        <is>
          <t>C002</t>
        </is>
      </c>
      <c r="B3" s="2" t="inlineStr">
        <is>
          <t>Imposte</t>
        </is>
      </c>
      <c r="C3" s="2" t="inlineStr">
        <is>
          <t>Imposta ipotecaria</t>
        </is>
      </c>
      <c r="D3" s="2" t="inlineStr">
        <is>
          <t>Sì</t>
        </is>
      </c>
      <c r="E3" s="3" t="n">
        <v>0</v>
      </c>
      <c r="F3" s="4" t="n">
        <v>0</v>
      </c>
      <c r="G3" s="3" t="n">
        <v>50</v>
      </c>
      <c r="H3" s="5">
        <f>IF(C3="","",IF(F3&gt;0,E3*F3+G3,G3))</f>
        <v/>
      </c>
      <c r="I3" s="6" t="n">
        <v>46037</v>
      </c>
      <c r="J3" s="2" t="inlineStr">
        <is>
          <t>Agenzia delle Entrate</t>
        </is>
      </c>
      <c r="K3" s="2" t="inlineStr">
        <is>
          <t>Imposta fissa prevista nel preventivo.</t>
        </is>
      </c>
      <c r="L3" s="7">
        <f>IF(H3="","",IF($H$103=0,0,H3/$H$103))</f>
        <v/>
      </c>
    </row>
    <row r="4">
      <c r="A4" s="2" t="inlineStr">
        <is>
          <t>C003</t>
        </is>
      </c>
      <c r="B4" s="2" t="inlineStr">
        <is>
          <t>Imposte</t>
        </is>
      </c>
      <c r="C4" s="2" t="inlineStr">
        <is>
          <t>Imposta catastale</t>
        </is>
      </c>
      <c r="D4" s="2" t="inlineStr">
        <is>
          <t>Sì</t>
        </is>
      </c>
      <c r="E4" s="3" t="n">
        <v>0</v>
      </c>
      <c r="F4" s="4" t="n">
        <v>0</v>
      </c>
      <c r="G4" s="3" t="n">
        <v>50</v>
      </c>
      <c r="H4" s="5">
        <f>IF(C4="","",IF(F4&gt;0,E4*F4+G4,G4))</f>
        <v/>
      </c>
      <c r="I4" s="6" t="n">
        <v>46037</v>
      </c>
      <c r="J4" s="2" t="inlineStr">
        <is>
          <t>Agenzia delle Entrate</t>
        </is>
      </c>
      <c r="K4" s="2" t="inlineStr">
        <is>
          <t>Imposta fissa prevista nel preventivo.</t>
        </is>
      </c>
      <c r="L4" s="7">
        <f>IF(H4="","",IF($H$103=0,0,H4/$H$103))</f>
        <v/>
      </c>
    </row>
    <row r="5">
      <c r="A5" s="2" t="inlineStr">
        <is>
          <t>C004</t>
        </is>
      </c>
      <c r="B5" s="2" t="inlineStr">
        <is>
          <t>Notaio</t>
        </is>
      </c>
      <c r="C5" s="2" t="inlineStr">
        <is>
          <t>Parcella notarile comprensiva di IVA</t>
        </is>
      </c>
      <c r="D5" s="2" t="inlineStr">
        <is>
          <t>Sì</t>
        </is>
      </c>
      <c r="E5" s="3" t="n">
        <v>0</v>
      </c>
      <c r="F5" s="4" t="n">
        <v>0</v>
      </c>
      <c r="G5" s="3" t="n">
        <v>3200</v>
      </c>
      <c r="H5" s="5">
        <f>IF(C5="","",IF(F5&gt;0,E5*F5+G5,G5))</f>
        <v/>
      </c>
      <c r="I5" s="6" t="n">
        <v>46063</v>
      </c>
      <c r="J5" s="2" t="inlineStr">
        <is>
          <t>Notaio Giulia Bianchi</t>
        </is>
      </c>
      <c r="K5" s="2" t="inlineStr">
        <is>
          <t>Comprende rogito, stipula mutuo e adempimenti indicati nel preventivo.</t>
        </is>
      </c>
      <c r="L5" s="7">
        <f>IF(H5="","",IF($H$103=0,0,H5/$H$103))</f>
        <v/>
      </c>
    </row>
    <row r="6">
      <c r="A6" s="2" t="inlineStr">
        <is>
          <t>C005</t>
        </is>
      </c>
      <c r="B6" s="2" t="inlineStr">
        <is>
          <t>Agenzia immobiliare</t>
        </is>
      </c>
      <c r="C6" s="2" t="inlineStr">
        <is>
          <t>Provvigione agenzia 3% + IVA 22%</t>
        </is>
      </c>
      <c r="D6" s="2" t="inlineStr">
        <is>
          <t>Sì</t>
        </is>
      </c>
      <c r="E6" s="3" t="n">
        <v>220000</v>
      </c>
      <c r="F6" s="4" t="n">
        <v>0.0366</v>
      </c>
      <c r="G6" s="3" t="n">
        <v>0</v>
      </c>
      <c r="H6" s="5">
        <f>IF(C6="","",IF(F6&gt;0,E6*F6+G6,G6))</f>
        <v/>
      </c>
      <c r="I6" s="6" t="n">
        <v>46073</v>
      </c>
      <c r="J6" s="2" t="inlineStr">
        <is>
          <t>Immobiliare Verdi SRL</t>
        </is>
      </c>
      <c r="K6" s="2" t="inlineStr">
        <is>
          <t>Aliquota complessiva 3,66%, inclusa IVA al 22% sulla provvigione.</t>
        </is>
      </c>
      <c r="L6" s="7">
        <f>IF(H6="","",IF($H$103=0,0,H6/$H$103))</f>
        <v/>
      </c>
    </row>
    <row r="7">
      <c r="A7" s="2" t="inlineStr">
        <is>
          <t>C006</t>
        </is>
      </c>
      <c r="B7" s="2" t="inlineStr">
        <is>
          <t>Perizia</t>
        </is>
      </c>
      <c r="C7" s="2" t="inlineStr">
        <is>
          <t>Perizia tecnica per mutuo</t>
        </is>
      </c>
      <c r="D7" s="2" t="inlineStr">
        <is>
          <t>Sì</t>
        </is>
      </c>
      <c r="E7" s="3" t="n">
        <v>0</v>
      </c>
      <c r="F7" s="4" t="n">
        <v>0</v>
      </c>
      <c r="G7" s="3" t="n">
        <v>350</v>
      </c>
      <c r="H7" s="5">
        <f>IF(C7="","",IF(F7&gt;0,E7*F7+G7,G7))</f>
        <v/>
      </c>
      <c r="I7" s="6" t="n">
        <v>46086</v>
      </c>
      <c r="J7" s="2" t="inlineStr">
        <is>
          <t>Banca Italia Casa</t>
        </is>
      </c>
      <c r="K7" s="2" t="inlineStr">
        <is>
          <t>Costo indicativo comunicato dalla banca finanziatrice.</t>
        </is>
      </c>
      <c r="L7" s="7">
        <f>IF(H7="","",IF($H$103=0,0,H7/$H$103))</f>
        <v/>
      </c>
    </row>
    <row r="8">
      <c r="A8" s="2" t="inlineStr">
        <is>
          <t>C007</t>
        </is>
      </c>
      <c r="B8" s="2" t="inlineStr">
        <is>
          <t>Mutuo</t>
        </is>
      </c>
      <c r="C8" s="2" t="inlineStr">
        <is>
          <t>Istruttoria pratica mutuo</t>
        </is>
      </c>
      <c r="D8" s="2" t="inlineStr">
        <is>
          <t>Sì</t>
        </is>
      </c>
      <c r="E8" s="3" t="n">
        <v>0</v>
      </c>
      <c r="F8" s="4" t="n">
        <v>0</v>
      </c>
      <c r="G8" s="3" t="n">
        <v>1000</v>
      </c>
      <c r="H8" s="5">
        <f>IF(C8="","",IF(F8&gt;0,E8*F8+G8,G8))</f>
        <v/>
      </c>
      <c r="I8" s="6" t="n">
        <v>46086</v>
      </c>
      <c r="J8" s="2" t="inlineStr">
        <is>
          <t>Banca Italia Casa</t>
        </is>
      </c>
      <c r="K8" s="2" t="inlineStr">
        <is>
          <t>Spesa iniziale di apertura e valutazione pratica.</t>
        </is>
      </c>
      <c r="L8" s="7">
        <f>IF(H8="","",IF($H$103=0,0,H8/$H$103))</f>
        <v/>
      </c>
    </row>
    <row r="9">
      <c r="A9" s="2" t="inlineStr">
        <is>
          <t>C008</t>
        </is>
      </c>
      <c r="B9" s="2" t="inlineStr">
        <is>
          <t>Assicurazione</t>
        </is>
      </c>
      <c r="C9" s="2" t="inlineStr">
        <is>
          <t>Polizza incendio e scoppio</t>
        </is>
      </c>
      <c r="D9" s="2" t="inlineStr">
        <is>
          <t>Sì</t>
        </is>
      </c>
      <c r="E9" s="3" t="n">
        <v>0</v>
      </c>
      <c r="F9" s="4" t="n">
        <v>0</v>
      </c>
      <c r="G9" s="3" t="n">
        <v>420</v>
      </c>
      <c r="H9" s="5">
        <f>IF(C9="","",IF(F9&gt;0,E9*F9+G9,G9))</f>
        <v/>
      </c>
      <c r="I9" s="6" t="n">
        <v>46113</v>
      </c>
      <c r="J9" s="2" t="inlineStr">
        <is>
          <t>Assicurazioni Roma SPA</t>
        </is>
      </c>
      <c r="K9" s="2" t="inlineStr">
        <is>
          <t>Premio annuo stimato richiesto a garanzia del mutuo.</t>
        </is>
      </c>
      <c r="L9" s="7">
        <f>IF(H9="","",IF($H$103=0,0,H9/$H$103))</f>
        <v/>
      </c>
    </row>
    <row r="10">
      <c r="A10" s="2" t="inlineStr">
        <is>
          <t>C009</t>
        </is>
      </c>
      <c r="B10" s="2" t="inlineStr">
        <is>
          <t>Lavori</t>
        </is>
      </c>
      <c r="C10" s="2" t="inlineStr">
        <is>
          <t>Tinteggiatura e piccoli interventi</t>
        </is>
      </c>
      <c r="D10" s="2" t="inlineStr">
        <is>
          <t>No</t>
        </is>
      </c>
      <c r="E10" s="3" t="n">
        <v>0</v>
      </c>
      <c r="F10" s="4" t="n">
        <v>0</v>
      </c>
      <c r="G10" s="3" t="n">
        <v>4800</v>
      </c>
      <c r="H10" s="5">
        <f>IF(C10="","",IF(F10&gt;0,E10*F10+G10,G10))</f>
        <v/>
      </c>
      <c r="I10" s="6" t="n">
        <v>46188</v>
      </c>
      <c r="J10" s="2" t="inlineStr">
        <is>
          <t>Edilizia Rossi SNC</t>
        </is>
      </c>
      <c r="K10" s="2" t="inlineStr">
        <is>
          <t>Preventivo per tinteggiatura, ripristini e piccole manutenzioni.</t>
        </is>
      </c>
      <c r="L10" s="7">
        <f>IF(H10="","",IF($H$103=0,0,H10/$H$103))</f>
        <v/>
      </c>
    </row>
    <row r="11">
      <c r="A11" s="2" t="inlineStr">
        <is>
          <t>C010</t>
        </is>
      </c>
      <c r="B11" s="2" t="inlineStr">
        <is>
          <t>Volture e utenze</t>
        </is>
      </c>
      <c r="C11" s="2" t="inlineStr">
        <is>
          <t>Volture utenze e attivazioni</t>
        </is>
      </c>
      <c r="D11" s="2" t="inlineStr">
        <is>
          <t>Sì</t>
        </is>
      </c>
      <c r="E11" s="3" t="n">
        <v>0</v>
      </c>
      <c r="F11" s="4" t="n">
        <v>0</v>
      </c>
      <c r="G11" s="3" t="n">
        <v>250</v>
      </c>
      <c r="H11" s="5">
        <f>IF(C11="","",IF(F11&gt;0,E11*F11+G11,G11))</f>
        <v/>
      </c>
      <c r="I11" s="6" t="n">
        <v>46295</v>
      </c>
      <c r="J11" s="2" t="inlineStr">
        <is>
          <t>Servizi Utenze Milano</t>
        </is>
      </c>
      <c r="K11" s="2" t="inlineStr">
        <is>
          <t>Stima per luce, gas, acqua e pratiche di subentro.</t>
        </is>
      </c>
      <c r="L11" s="7">
        <f>IF(H11="","",IF($H$103=0,0,H11/$H$103))</f>
        <v/>
      </c>
    </row>
    <row r="12">
      <c r="A12" s="2" t="n"/>
      <c r="B12" s="2" t="n"/>
      <c r="C12" s="2" t="n"/>
      <c r="D12" s="2" t="n"/>
      <c r="E12" s="3" t="n"/>
      <c r="F12" s="4" t="n"/>
      <c r="G12" s="3" t="n"/>
      <c r="H12" s="5">
        <f>IF(C12="","",IF(F12&gt;0,E12*F12+G12,G12))</f>
        <v/>
      </c>
      <c r="I12" s="6" t="n"/>
      <c r="J12" s="2" t="n"/>
      <c r="K12" s="2" t="n"/>
      <c r="L12" s="7">
        <f>IF(H12="","",IF($H$103=0,0,H12/$H$103))</f>
        <v/>
      </c>
    </row>
    <row r="13">
      <c r="A13" s="2" t="n"/>
      <c r="B13" s="2" t="n"/>
      <c r="C13" s="2" t="n"/>
      <c r="D13" s="2" t="n"/>
      <c r="E13" s="3" t="n"/>
      <c r="F13" s="4" t="n"/>
      <c r="G13" s="3" t="n"/>
      <c r="H13" s="5">
        <f>IF(C13="","",IF(F13&gt;0,E13*F13+G13,G13))</f>
        <v/>
      </c>
      <c r="I13" s="6" t="n"/>
      <c r="J13" s="2" t="n"/>
      <c r="K13" s="2" t="n"/>
      <c r="L13" s="7">
        <f>IF(H13="","",IF($H$103=0,0,H13/$H$103))</f>
        <v/>
      </c>
    </row>
    <row r="14">
      <c r="A14" s="2" t="n"/>
      <c r="B14" s="2" t="n"/>
      <c r="C14" s="2" t="n"/>
      <c r="D14" s="2" t="n"/>
      <c r="E14" s="3" t="n"/>
      <c r="F14" s="4" t="n"/>
      <c r="G14" s="3" t="n"/>
      <c r="H14" s="5">
        <f>IF(C14="","",IF(F14&gt;0,E14*F14+G14,G14))</f>
        <v/>
      </c>
      <c r="I14" s="6" t="n"/>
      <c r="J14" s="2" t="n"/>
      <c r="K14" s="2" t="n"/>
      <c r="L14" s="7">
        <f>IF(H14="","",IF($H$103=0,0,H14/$H$103))</f>
        <v/>
      </c>
    </row>
    <row r="15">
      <c r="A15" s="2" t="n"/>
      <c r="B15" s="2" t="n"/>
      <c r="C15" s="2" t="n"/>
      <c r="D15" s="2" t="n"/>
      <c r="E15" s="3" t="n"/>
      <c r="F15" s="4" t="n"/>
      <c r="G15" s="3" t="n"/>
      <c r="H15" s="5">
        <f>IF(C15="","",IF(F15&gt;0,E15*F15+G15,G15))</f>
        <v/>
      </c>
      <c r="I15" s="6" t="n"/>
      <c r="J15" s="2" t="n"/>
      <c r="K15" s="2" t="n"/>
      <c r="L15" s="7">
        <f>IF(H15="","",IF($H$103=0,0,H15/$H$103))</f>
        <v/>
      </c>
    </row>
    <row r="16">
      <c r="A16" s="2" t="n"/>
      <c r="B16" s="2" t="n"/>
      <c r="C16" s="2" t="n"/>
      <c r="D16" s="2" t="n"/>
      <c r="E16" s="3" t="n"/>
      <c r="F16" s="4" t="n"/>
      <c r="G16" s="3" t="n"/>
      <c r="H16" s="5">
        <f>IF(C16="","",IF(F16&gt;0,E16*F16+G16,G16))</f>
        <v/>
      </c>
      <c r="I16" s="6" t="n"/>
      <c r="J16" s="2" t="n"/>
      <c r="K16" s="2" t="n"/>
      <c r="L16" s="7">
        <f>IF(H16="","",IF($H$103=0,0,H16/$H$103))</f>
        <v/>
      </c>
    </row>
    <row r="17">
      <c r="A17" s="2" t="n"/>
      <c r="B17" s="2" t="n"/>
      <c r="C17" s="2" t="n"/>
      <c r="D17" s="2" t="n"/>
      <c r="E17" s="3" t="n"/>
      <c r="F17" s="4" t="n"/>
      <c r="G17" s="3" t="n"/>
      <c r="H17" s="5">
        <f>IF(C17="","",IF(F17&gt;0,E17*F17+G17,G17))</f>
        <v/>
      </c>
      <c r="I17" s="6" t="n"/>
      <c r="J17" s="2" t="n"/>
      <c r="K17" s="2" t="n"/>
      <c r="L17" s="7">
        <f>IF(H17="","",IF($H$103=0,0,H17/$H$103))</f>
        <v/>
      </c>
    </row>
    <row r="18">
      <c r="A18" s="2" t="n"/>
      <c r="B18" s="2" t="n"/>
      <c r="C18" s="2" t="n"/>
      <c r="D18" s="2" t="n"/>
      <c r="E18" s="3" t="n"/>
      <c r="F18" s="4" t="n"/>
      <c r="G18" s="3" t="n"/>
      <c r="H18" s="5">
        <f>IF(C18="","",IF(F18&gt;0,E18*F18+G18,G18))</f>
        <v/>
      </c>
      <c r="I18" s="6" t="n"/>
      <c r="J18" s="2" t="n"/>
      <c r="K18" s="2" t="n"/>
      <c r="L18" s="7">
        <f>IF(H18="","",IF($H$103=0,0,H18/$H$103))</f>
        <v/>
      </c>
    </row>
    <row r="19">
      <c r="A19" s="2" t="n"/>
      <c r="B19" s="2" t="n"/>
      <c r="C19" s="2" t="n"/>
      <c r="D19" s="2" t="n"/>
      <c r="E19" s="3" t="n"/>
      <c r="F19" s="4" t="n"/>
      <c r="G19" s="3" t="n"/>
      <c r="H19" s="5">
        <f>IF(C19="","",IF(F19&gt;0,E19*F19+G19,G19))</f>
        <v/>
      </c>
      <c r="I19" s="6" t="n"/>
      <c r="J19" s="2" t="n"/>
      <c r="K19" s="2" t="n"/>
      <c r="L19" s="7">
        <f>IF(H19="","",IF($H$103=0,0,H19/$H$103))</f>
        <v/>
      </c>
    </row>
    <row r="20">
      <c r="A20" s="2" t="n"/>
      <c r="B20" s="2" t="n"/>
      <c r="C20" s="2" t="n"/>
      <c r="D20" s="2" t="n"/>
      <c r="E20" s="3" t="n"/>
      <c r="F20" s="4" t="n"/>
      <c r="G20" s="3" t="n"/>
      <c r="H20" s="5">
        <f>IF(C20="","",IF(F20&gt;0,E20*F20+G20,G20))</f>
        <v/>
      </c>
      <c r="I20" s="6" t="n"/>
      <c r="J20" s="2" t="n"/>
      <c r="K20" s="2" t="n"/>
      <c r="L20" s="7">
        <f>IF(H20="","",IF($H$103=0,0,H20/$H$103))</f>
        <v/>
      </c>
    </row>
    <row r="21">
      <c r="A21" s="2" t="n"/>
      <c r="B21" s="2" t="n"/>
      <c r="C21" s="2" t="n"/>
      <c r="D21" s="2" t="n"/>
      <c r="E21" s="3" t="n"/>
      <c r="F21" s="4" t="n"/>
      <c r="G21" s="3" t="n"/>
      <c r="H21" s="5">
        <f>IF(C21="","",IF(F21&gt;0,E21*F21+G21,G21))</f>
        <v/>
      </c>
      <c r="I21" s="6" t="n"/>
      <c r="J21" s="2" t="n"/>
      <c r="K21" s="2" t="n"/>
      <c r="L21" s="7">
        <f>IF(H21="","",IF($H$103=0,0,H21/$H$103))</f>
        <v/>
      </c>
    </row>
    <row r="22">
      <c r="A22" s="2" t="n"/>
      <c r="B22" s="2" t="n"/>
      <c r="C22" s="2" t="n"/>
      <c r="D22" s="2" t="n"/>
      <c r="E22" s="3" t="n"/>
      <c r="F22" s="4" t="n"/>
      <c r="G22" s="3" t="n"/>
      <c r="H22" s="5">
        <f>IF(C22="","",IF(F22&gt;0,E22*F22+G22,G22))</f>
        <v/>
      </c>
      <c r="I22" s="6" t="n"/>
      <c r="J22" s="2" t="n"/>
      <c r="K22" s="2" t="n"/>
      <c r="L22" s="7">
        <f>IF(H22="","",IF($H$103=0,0,H22/$H$103))</f>
        <v/>
      </c>
    </row>
    <row r="23">
      <c r="A23" s="2" t="n"/>
      <c r="B23" s="2" t="n"/>
      <c r="C23" s="2" t="n"/>
      <c r="D23" s="2" t="n"/>
      <c r="E23" s="3" t="n"/>
      <c r="F23" s="4" t="n"/>
      <c r="G23" s="3" t="n"/>
      <c r="H23" s="5">
        <f>IF(C23="","",IF(F23&gt;0,E23*F23+G23,G23))</f>
        <v/>
      </c>
      <c r="I23" s="6" t="n"/>
      <c r="J23" s="2" t="n"/>
      <c r="K23" s="2" t="n"/>
      <c r="L23" s="7">
        <f>IF(H23="","",IF($H$103=0,0,H23/$H$103))</f>
        <v/>
      </c>
    </row>
    <row r="24">
      <c r="A24" s="2" t="n"/>
      <c r="B24" s="2" t="n"/>
      <c r="C24" s="2" t="n"/>
      <c r="D24" s="2" t="n"/>
      <c r="E24" s="3" t="n"/>
      <c r="F24" s="4" t="n"/>
      <c r="G24" s="3" t="n"/>
      <c r="H24" s="5">
        <f>IF(C24="","",IF(F24&gt;0,E24*F24+G24,G24))</f>
        <v/>
      </c>
      <c r="I24" s="6" t="n"/>
      <c r="J24" s="2" t="n"/>
      <c r="K24" s="2" t="n"/>
      <c r="L24" s="7">
        <f>IF(H24="","",IF($H$103=0,0,H24/$H$103))</f>
        <v/>
      </c>
    </row>
    <row r="25">
      <c r="A25" s="2" t="n"/>
      <c r="B25" s="2" t="n"/>
      <c r="C25" s="2" t="n"/>
      <c r="D25" s="2" t="n"/>
      <c r="E25" s="3" t="n"/>
      <c r="F25" s="4" t="n"/>
      <c r="G25" s="3" t="n"/>
      <c r="H25" s="5">
        <f>IF(C25="","",IF(F25&gt;0,E25*F25+G25,G25))</f>
        <v/>
      </c>
      <c r="I25" s="6" t="n"/>
      <c r="J25" s="2" t="n"/>
      <c r="K25" s="2" t="n"/>
      <c r="L25" s="7">
        <f>IF(H25="","",IF($H$103=0,0,H25/$H$103))</f>
        <v/>
      </c>
    </row>
    <row r="26">
      <c r="A26" s="2" t="n"/>
      <c r="B26" s="2" t="n"/>
      <c r="C26" s="2" t="n"/>
      <c r="D26" s="2" t="n"/>
      <c r="E26" s="3" t="n"/>
      <c r="F26" s="4" t="n"/>
      <c r="G26" s="3" t="n"/>
      <c r="H26" s="5">
        <f>IF(C26="","",IF(F26&gt;0,E26*F26+G26,G26))</f>
        <v/>
      </c>
      <c r="I26" s="6" t="n"/>
      <c r="J26" s="2" t="n"/>
      <c r="K26" s="2" t="n"/>
      <c r="L26" s="7">
        <f>IF(H26="","",IF($H$103=0,0,H26/$H$103))</f>
        <v/>
      </c>
    </row>
    <row r="27">
      <c r="A27" s="2" t="n"/>
      <c r="B27" s="2" t="n"/>
      <c r="C27" s="2" t="n"/>
      <c r="D27" s="2" t="n"/>
      <c r="E27" s="3" t="n"/>
      <c r="F27" s="4" t="n"/>
      <c r="G27" s="3" t="n"/>
      <c r="H27" s="5">
        <f>IF(C27="","",IF(F27&gt;0,E27*F27+G27,G27))</f>
        <v/>
      </c>
      <c r="I27" s="6" t="n"/>
      <c r="J27" s="2" t="n"/>
      <c r="K27" s="2" t="n"/>
      <c r="L27" s="7">
        <f>IF(H27="","",IF($H$103=0,0,H27/$H$103))</f>
        <v/>
      </c>
    </row>
    <row r="28">
      <c r="A28" s="2" t="n"/>
      <c r="B28" s="2" t="n"/>
      <c r="C28" s="2" t="n"/>
      <c r="D28" s="2" t="n"/>
      <c r="E28" s="3" t="n"/>
      <c r="F28" s="4" t="n"/>
      <c r="G28" s="3" t="n"/>
      <c r="H28" s="5">
        <f>IF(C28="","",IF(F28&gt;0,E28*F28+G28,G28))</f>
        <v/>
      </c>
      <c r="I28" s="6" t="n"/>
      <c r="J28" s="2" t="n"/>
      <c r="K28" s="2" t="n"/>
      <c r="L28" s="7">
        <f>IF(H28="","",IF($H$103=0,0,H28/$H$103))</f>
        <v/>
      </c>
    </row>
    <row r="29">
      <c r="A29" s="2" t="n"/>
      <c r="B29" s="2" t="n"/>
      <c r="C29" s="2" t="n"/>
      <c r="D29" s="2" t="n"/>
      <c r="E29" s="3" t="n"/>
      <c r="F29" s="4" t="n"/>
      <c r="G29" s="3" t="n"/>
      <c r="H29" s="5">
        <f>IF(C29="","",IF(F29&gt;0,E29*F29+G29,G29))</f>
        <v/>
      </c>
      <c r="I29" s="6" t="n"/>
      <c r="J29" s="2" t="n"/>
      <c r="K29" s="2" t="n"/>
      <c r="L29" s="7">
        <f>IF(H29="","",IF($H$103=0,0,H29/$H$103))</f>
        <v/>
      </c>
    </row>
    <row r="30">
      <c r="A30" s="2" t="n"/>
      <c r="B30" s="2" t="n"/>
      <c r="C30" s="2" t="n"/>
      <c r="D30" s="2" t="n"/>
      <c r="E30" s="3" t="n"/>
      <c r="F30" s="4" t="n"/>
      <c r="G30" s="3" t="n"/>
      <c r="H30" s="5">
        <f>IF(C30="","",IF(F30&gt;0,E30*F30+G30,G30))</f>
        <v/>
      </c>
      <c r="I30" s="6" t="n"/>
      <c r="J30" s="2" t="n"/>
      <c r="K30" s="2" t="n"/>
      <c r="L30" s="7">
        <f>IF(H30="","",IF($H$103=0,0,H30/$H$103))</f>
        <v/>
      </c>
    </row>
    <row r="31">
      <c r="A31" s="2" t="n"/>
      <c r="B31" s="2" t="n"/>
      <c r="C31" s="2" t="n"/>
      <c r="D31" s="2" t="n"/>
      <c r="E31" s="3" t="n"/>
      <c r="F31" s="4" t="n"/>
      <c r="G31" s="3" t="n"/>
      <c r="H31" s="5">
        <f>IF(C31="","",IF(F31&gt;0,E31*F31+G31,G31))</f>
        <v/>
      </c>
      <c r="I31" s="6" t="n"/>
      <c r="J31" s="2" t="n"/>
      <c r="K31" s="2" t="n"/>
      <c r="L31" s="7">
        <f>IF(H31="","",IF($H$103=0,0,H31/$H$103))</f>
        <v/>
      </c>
    </row>
    <row r="32">
      <c r="A32" s="2" t="n"/>
      <c r="B32" s="2" t="n"/>
      <c r="C32" s="2" t="n"/>
      <c r="D32" s="2" t="n"/>
      <c r="E32" s="3" t="n"/>
      <c r="F32" s="4" t="n"/>
      <c r="G32" s="3" t="n"/>
      <c r="H32" s="5">
        <f>IF(C32="","",IF(F32&gt;0,E32*F32+G32,G32))</f>
        <v/>
      </c>
      <c r="I32" s="6" t="n"/>
      <c r="J32" s="2" t="n"/>
      <c r="K32" s="2" t="n"/>
      <c r="L32" s="7">
        <f>IF(H32="","",IF($H$103=0,0,H32/$H$103))</f>
        <v/>
      </c>
    </row>
    <row r="33">
      <c r="A33" s="2" t="n"/>
      <c r="B33" s="2" t="n"/>
      <c r="C33" s="2" t="n"/>
      <c r="D33" s="2" t="n"/>
      <c r="E33" s="3" t="n"/>
      <c r="F33" s="4" t="n"/>
      <c r="G33" s="3" t="n"/>
      <c r="H33" s="5">
        <f>IF(C33="","",IF(F33&gt;0,E33*F33+G33,G33))</f>
        <v/>
      </c>
      <c r="I33" s="6" t="n"/>
      <c r="J33" s="2" t="n"/>
      <c r="K33" s="2" t="n"/>
      <c r="L33" s="7">
        <f>IF(H33="","",IF($H$103=0,0,H33/$H$103))</f>
        <v/>
      </c>
    </row>
    <row r="34">
      <c r="A34" s="2" t="n"/>
      <c r="B34" s="2" t="n"/>
      <c r="C34" s="2" t="n"/>
      <c r="D34" s="2" t="n"/>
      <c r="E34" s="3" t="n"/>
      <c r="F34" s="4" t="n"/>
      <c r="G34" s="3" t="n"/>
      <c r="H34" s="5">
        <f>IF(C34="","",IF(F34&gt;0,E34*F34+G34,G34))</f>
        <v/>
      </c>
      <c r="I34" s="6" t="n"/>
      <c r="J34" s="2" t="n"/>
      <c r="K34" s="2" t="n"/>
      <c r="L34" s="7">
        <f>IF(H34="","",IF($H$103=0,0,H34/$H$103))</f>
        <v/>
      </c>
    </row>
    <row r="35">
      <c r="A35" s="2" t="n"/>
      <c r="B35" s="2" t="n"/>
      <c r="C35" s="2" t="n"/>
      <c r="D35" s="2" t="n"/>
      <c r="E35" s="3" t="n"/>
      <c r="F35" s="4" t="n"/>
      <c r="G35" s="3" t="n"/>
      <c r="H35" s="5">
        <f>IF(C35="","",IF(F35&gt;0,E35*F35+G35,G35))</f>
        <v/>
      </c>
      <c r="I35" s="6" t="n"/>
      <c r="J35" s="2" t="n"/>
      <c r="K35" s="2" t="n"/>
      <c r="L35" s="7">
        <f>IF(H35="","",IF($H$103=0,0,H35/$H$103))</f>
        <v/>
      </c>
    </row>
    <row r="36">
      <c r="A36" s="2" t="n"/>
      <c r="B36" s="2" t="n"/>
      <c r="C36" s="2" t="n"/>
      <c r="D36" s="2" t="n"/>
      <c r="E36" s="3" t="n"/>
      <c r="F36" s="4" t="n"/>
      <c r="G36" s="3" t="n"/>
      <c r="H36" s="5">
        <f>IF(C36="","",IF(F36&gt;0,E36*F36+G36,G36))</f>
        <v/>
      </c>
      <c r="I36" s="6" t="n"/>
      <c r="J36" s="2" t="n"/>
      <c r="K36" s="2" t="n"/>
      <c r="L36" s="7">
        <f>IF(H36="","",IF($H$103=0,0,H36/$H$103))</f>
        <v/>
      </c>
    </row>
    <row r="37">
      <c r="A37" s="2" t="n"/>
      <c r="B37" s="2" t="n"/>
      <c r="C37" s="2" t="n"/>
      <c r="D37" s="2" t="n"/>
      <c r="E37" s="3" t="n"/>
      <c r="F37" s="4" t="n"/>
      <c r="G37" s="3" t="n"/>
      <c r="H37" s="5">
        <f>IF(C37="","",IF(F37&gt;0,E37*F37+G37,G37))</f>
        <v/>
      </c>
      <c r="I37" s="6" t="n"/>
      <c r="J37" s="2" t="n"/>
      <c r="K37" s="2" t="n"/>
      <c r="L37" s="7">
        <f>IF(H37="","",IF($H$103=0,0,H37/$H$103))</f>
        <v/>
      </c>
    </row>
    <row r="38">
      <c r="A38" s="2" t="n"/>
      <c r="B38" s="2" t="n"/>
      <c r="C38" s="2" t="n"/>
      <c r="D38" s="2" t="n"/>
      <c r="E38" s="3" t="n"/>
      <c r="F38" s="4" t="n"/>
      <c r="G38" s="3" t="n"/>
      <c r="H38" s="5">
        <f>IF(C38="","",IF(F38&gt;0,E38*F38+G38,G38))</f>
        <v/>
      </c>
      <c r="I38" s="6" t="n"/>
      <c r="J38" s="2" t="n"/>
      <c r="K38" s="2" t="n"/>
      <c r="L38" s="7">
        <f>IF(H38="","",IF($H$103=0,0,H38/$H$103))</f>
        <v/>
      </c>
    </row>
    <row r="39">
      <c r="A39" s="2" t="n"/>
      <c r="B39" s="2" t="n"/>
      <c r="C39" s="2" t="n"/>
      <c r="D39" s="2" t="n"/>
      <c r="E39" s="3" t="n"/>
      <c r="F39" s="4" t="n"/>
      <c r="G39" s="3" t="n"/>
      <c r="H39" s="5">
        <f>IF(C39="","",IF(F39&gt;0,E39*F39+G39,G39))</f>
        <v/>
      </c>
      <c r="I39" s="6" t="n"/>
      <c r="J39" s="2" t="n"/>
      <c r="K39" s="2" t="n"/>
      <c r="L39" s="7">
        <f>IF(H39="","",IF($H$103=0,0,H39/$H$103))</f>
        <v/>
      </c>
    </row>
    <row r="40">
      <c r="A40" s="2" t="n"/>
      <c r="B40" s="2" t="n"/>
      <c r="C40" s="2" t="n"/>
      <c r="D40" s="2" t="n"/>
      <c r="E40" s="3" t="n"/>
      <c r="F40" s="4" t="n"/>
      <c r="G40" s="3" t="n"/>
      <c r="H40" s="5">
        <f>IF(C40="","",IF(F40&gt;0,E40*F40+G40,G40))</f>
        <v/>
      </c>
      <c r="I40" s="6" t="n"/>
      <c r="J40" s="2" t="n"/>
      <c r="K40" s="2" t="n"/>
      <c r="L40" s="7">
        <f>IF(H40="","",IF($H$103=0,0,H40/$H$103))</f>
        <v/>
      </c>
    </row>
    <row r="41">
      <c r="A41" s="2" t="n"/>
      <c r="B41" s="2" t="n"/>
      <c r="C41" s="2" t="n"/>
      <c r="D41" s="2" t="n"/>
      <c r="E41" s="3" t="n"/>
      <c r="F41" s="4" t="n"/>
      <c r="G41" s="3" t="n"/>
      <c r="H41" s="5">
        <f>IF(C41="","",IF(F41&gt;0,E41*F41+G41,G41))</f>
        <v/>
      </c>
      <c r="I41" s="6" t="n"/>
      <c r="J41" s="2" t="n"/>
      <c r="K41" s="2" t="n"/>
      <c r="L41" s="7">
        <f>IF(H41="","",IF($H$103=0,0,H41/$H$103))</f>
        <v/>
      </c>
    </row>
    <row r="42">
      <c r="A42" s="2" t="n"/>
      <c r="B42" s="2" t="n"/>
      <c r="C42" s="2" t="n"/>
      <c r="D42" s="2" t="n"/>
      <c r="E42" s="3" t="n"/>
      <c r="F42" s="4" t="n"/>
      <c r="G42" s="3" t="n"/>
      <c r="H42" s="5">
        <f>IF(C42="","",IF(F42&gt;0,E42*F42+G42,G42))</f>
        <v/>
      </c>
      <c r="I42" s="6" t="n"/>
      <c r="J42" s="2" t="n"/>
      <c r="K42" s="2" t="n"/>
      <c r="L42" s="7">
        <f>IF(H42="","",IF($H$103=0,0,H42/$H$103))</f>
        <v/>
      </c>
    </row>
    <row r="43">
      <c r="A43" s="2" t="n"/>
      <c r="B43" s="2" t="n"/>
      <c r="C43" s="2" t="n"/>
      <c r="D43" s="2" t="n"/>
      <c r="E43" s="3" t="n"/>
      <c r="F43" s="4" t="n"/>
      <c r="G43" s="3" t="n"/>
      <c r="H43" s="5">
        <f>IF(C43="","",IF(F43&gt;0,E43*F43+G43,G43))</f>
        <v/>
      </c>
      <c r="I43" s="6" t="n"/>
      <c r="J43" s="2" t="n"/>
      <c r="K43" s="2" t="n"/>
      <c r="L43" s="7">
        <f>IF(H43="","",IF($H$103=0,0,H43/$H$103))</f>
        <v/>
      </c>
    </row>
    <row r="44">
      <c r="A44" s="2" t="n"/>
      <c r="B44" s="2" t="n"/>
      <c r="C44" s="2" t="n"/>
      <c r="D44" s="2" t="n"/>
      <c r="E44" s="3" t="n"/>
      <c r="F44" s="4" t="n"/>
      <c r="G44" s="3" t="n"/>
      <c r="H44" s="5">
        <f>IF(C44="","",IF(F44&gt;0,E44*F44+G44,G44))</f>
        <v/>
      </c>
      <c r="I44" s="6" t="n"/>
      <c r="J44" s="2" t="n"/>
      <c r="K44" s="2" t="n"/>
      <c r="L44" s="7">
        <f>IF(H44="","",IF($H$103=0,0,H44/$H$103))</f>
        <v/>
      </c>
    </row>
    <row r="45">
      <c r="A45" s="2" t="n"/>
      <c r="B45" s="2" t="n"/>
      <c r="C45" s="2" t="n"/>
      <c r="D45" s="2" t="n"/>
      <c r="E45" s="3" t="n"/>
      <c r="F45" s="4" t="n"/>
      <c r="G45" s="3" t="n"/>
      <c r="H45" s="5">
        <f>IF(C45="","",IF(F45&gt;0,E45*F45+G45,G45))</f>
        <v/>
      </c>
      <c r="I45" s="6" t="n"/>
      <c r="J45" s="2" t="n"/>
      <c r="K45" s="2" t="n"/>
      <c r="L45" s="7">
        <f>IF(H45="","",IF($H$103=0,0,H45/$H$103))</f>
        <v/>
      </c>
    </row>
    <row r="46">
      <c r="A46" s="2" t="n"/>
      <c r="B46" s="2" t="n"/>
      <c r="C46" s="2" t="n"/>
      <c r="D46" s="2" t="n"/>
      <c r="E46" s="3" t="n"/>
      <c r="F46" s="4" t="n"/>
      <c r="G46" s="3" t="n"/>
      <c r="H46" s="5">
        <f>IF(C46="","",IF(F46&gt;0,E46*F46+G46,G46))</f>
        <v/>
      </c>
      <c r="I46" s="6" t="n"/>
      <c r="J46" s="2" t="n"/>
      <c r="K46" s="2" t="n"/>
      <c r="L46" s="7">
        <f>IF(H46="","",IF($H$103=0,0,H46/$H$103))</f>
        <v/>
      </c>
    </row>
    <row r="47">
      <c r="A47" s="2" t="n"/>
      <c r="B47" s="2" t="n"/>
      <c r="C47" s="2" t="n"/>
      <c r="D47" s="2" t="n"/>
      <c r="E47" s="3" t="n"/>
      <c r="F47" s="4" t="n"/>
      <c r="G47" s="3" t="n"/>
      <c r="H47" s="5">
        <f>IF(C47="","",IF(F47&gt;0,E47*F47+G47,G47))</f>
        <v/>
      </c>
      <c r="I47" s="6" t="n"/>
      <c r="J47" s="2" t="n"/>
      <c r="K47" s="2" t="n"/>
      <c r="L47" s="7">
        <f>IF(H47="","",IF($H$103=0,0,H47/$H$103))</f>
        <v/>
      </c>
    </row>
    <row r="48">
      <c r="A48" s="2" t="n"/>
      <c r="B48" s="2" t="n"/>
      <c r="C48" s="2" t="n"/>
      <c r="D48" s="2" t="n"/>
      <c r="E48" s="3" t="n"/>
      <c r="F48" s="4" t="n"/>
      <c r="G48" s="3" t="n"/>
      <c r="H48" s="5">
        <f>IF(C48="","",IF(F48&gt;0,E48*F48+G48,G48))</f>
        <v/>
      </c>
      <c r="I48" s="6" t="n"/>
      <c r="J48" s="2" t="n"/>
      <c r="K48" s="2" t="n"/>
      <c r="L48" s="7">
        <f>IF(H48="","",IF($H$103=0,0,H48/$H$103))</f>
        <v/>
      </c>
    </row>
    <row r="49">
      <c r="A49" s="2" t="n"/>
      <c r="B49" s="2" t="n"/>
      <c r="C49" s="2" t="n"/>
      <c r="D49" s="2" t="n"/>
      <c r="E49" s="3" t="n"/>
      <c r="F49" s="4" t="n"/>
      <c r="G49" s="3" t="n"/>
      <c r="H49" s="5">
        <f>IF(C49="","",IF(F49&gt;0,E49*F49+G49,G49))</f>
        <v/>
      </c>
      <c r="I49" s="6" t="n"/>
      <c r="J49" s="2" t="n"/>
      <c r="K49" s="2" t="n"/>
      <c r="L49" s="7">
        <f>IF(H49="","",IF($H$103=0,0,H49/$H$103))</f>
        <v/>
      </c>
    </row>
    <row r="50">
      <c r="A50" s="2" t="n"/>
      <c r="B50" s="2" t="n"/>
      <c r="C50" s="2" t="n"/>
      <c r="D50" s="2" t="n"/>
      <c r="E50" s="3" t="n"/>
      <c r="F50" s="4" t="n"/>
      <c r="G50" s="3" t="n"/>
      <c r="H50" s="5">
        <f>IF(C50="","",IF(F50&gt;0,E50*F50+G50,G50))</f>
        <v/>
      </c>
      <c r="I50" s="6" t="n"/>
      <c r="J50" s="2" t="n"/>
      <c r="K50" s="2" t="n"/>
      <c r="L50" s="7">
        <f>IF(H50="","",IF($H$103=0,0,H50/$H$103))</f>
        <v/>
      </c>
    </row>
    <row r="51">
      <c r="A51" s="2" t="n"/>
      <c r="B51" s="2" t="n"/>
      <c r="C51" s="2" t="n"/>
      <c r="D51" s="2" t="n"/>
      <c r="E51" s="3" t="n"/>
      <c r="F51" s="4" t="n"/>
      <c r="G51" s="3" t="n"/>
      <c r="H51" s="5">
        <f>IF(C51="","",IF(F51&gt;0,E51*F51+G51,G51))</f>
        <v/>
      </c>
      <c r="I51" s="6" t="n"/>
      <c r="J51" s="2" t="n"/>
      <c r="K51" s="2" t="n"/>
      <c r="L51" s="7">
        <f>IF(H51="","",IF($H$103=0,0,H51/$H$103))</f>
        <v/>
      </c>
    </row>
    <row r="52">
      <c r="A52" s="2" t="n"/>
      <c r="B52" s="2" t="n"/>
      <c r="C52" s="2" t="n"/>
      <c r="D52" s="2" t="n"/>
      <c r="E52" s="3" t="n"/>
      <c r="F52" s="4" t="n"/>
      <c r="G52" s="3" t="n"/>
      <c r="H52" s="5">
        <f>IF(C52="","",IF(F52&gt;0,E52*F52+G52,G52))</f>
        <v/>
      </c>
      <c r="I52" s="6" t="n"/>
      <c r="J52" s="2" t="n"/>
      <c r="K52" s="2" t="n"/>
      <c r="L52" s="7">
        <f>IF(H52="","",IF($H$103=0,0,H52/$H$103))</f>
        <v/>
      </c>
    </row>
    <row r="53">
      <c r="A53" s="2" t="n"/>
      <c r="B53" s="2" t="n"/>
      <c r="C53" s="2" t="n"/>
      <c r="D53" s="2" t="n"/>
      <c r="E53" s="3" t="n"/>
      <c r="F53" s="4" t="n"/>
      <c r="G53" s="3" t="n"/>
      <c r="H53" s="5">
        <f>IF(C53="","",IF(F53&gt;0,E53*F53+G53,G53))</f>
        <v/>
      </c>
      <c r="I53" s="6" t="n"/>
      <c r="J53" s="2" t="n"/>
      <c r="K53" s="2" t="n"/>
      <c r="L53" s="7">
        <f>IF(H53="","",IF($H$103=0,0,H53/$H$103))</f>
        <v/>
      </c>
    </row>
    <row r="54">
      <c r="A54" s="2" t="n"/>
      <c r="B54" s="2" t="n"/>
      <c r="C54" s="2" t="n"/>
      <c r="D54" s="2" t="n"/>
      <c r="E54" s="3" t="n"/>
      <c r="F54" s="4" t="n"/>
      <c r="G54" s="3" t="n"/>
      <c r="H54" s="5">
        <f>IF(C54="","",IF(F54&gt;0,E54*F54+G54,G54))</f>
        <v/>
      </c>
      <c r="I54" s="6" t="n"/>
      <c r="J54" s="2" t="n"/>
      <c r="K54" s="2" t="n"/>
      <c r="L54" s="7">
        <f>IF(H54="","",IF($H$103=0,0,H54/$H$103))</f>
        <v/>
      </c>
    </row>
    <row r="55">
      <c r="A55" s="2" t="n"/>
      <c r="B55" s="2" t="n"/>
      <c r="C55" s="2" t="n"/>
      <c r="D55" s="2" t="n"/>
      <c r="E55" s="3" t="n"/>
      <c r="F55" s="4" t="n"/>
      <c r="G55" s="3" t="n"/>
      <c r="H55" s="5">
        <f>IF(C55="","",IF(F55&gt;0,E55*F55+G55,G55))</f>
        <v/>
      </c>
      <c r="I55" s="6" t="n"/>
      <c r="J55" s="2" t="n"/>
      <c r="K55" s="2" t="n"/>
      <c r="L55" s="7">
        <f>IF(H55="","",IF($H$103=0,0,H55/$H$103))</f>
        <v/>
      </c>
    </row>
    <row r="56">
      <c r="A56" s="2" t="n"/>
      <c r="B56" s="2" t="n"/>
      <c r="C56" s="2" t="n"/>
      <c r="D56" s="2" t="n"/>
      <c r="E56" s="3" t="n"/>
      <c r="F56" s="4" t="n"/>
      <c r="G56" s="3" t="n"/>
      <c r="H56" s="5">
        <f>IF(C56="","",IF(F56&gt;0,E56*F56+G56,G56))</f>
        <v/>
      </c>
      <c r="I56" s="6" t="n"/>
      <c r="J56" s="2" t="n"/>
      <c r="K56" s="2" t="n"/>
      <c r="L56" s="7">
        <f>IF(H56="","",IF($H$103=0,0,H56/$H$103))</f>
        <v/>
      </c>
    </row>
    <row r="57">
      <c r="A57" s="2" t="n"/>
      <c r="B57" s="2" t="n"/>
      <c r="C57" s="2" t="n"/>
      <c r="D57" s="2" t="n"/>
      <c r="E57" s="3" t="n"/>
      <c r="F57" s="4" t="n"/>
      <c r="G57" s="3" t="n"/>
      <c r="H57" s="5">
        <f>IF(C57="","",IF(F57&gt;0,E57*F57+G57,G57))</f>
        <v/>
      </c>
      <c r="I57" s="6" t="n"/>
      <c r="J57" s="2" t="n"/>
      <c r="K57" s="2" t="n"/>
      <c r="L57" s="7">
        <f>IF(H57="","",IF($H$103=0,0,H57/$H$103))</f>
        <v/>
      </c>
    </row>
    <row r="58">
      <c r="A58" s="2" t="n"/>
      <c r="B58" s="2" t="n"/>
      <c r="C58" s="2" t="n"/>
      <c r="D58" s="2" t="n"/>
      <c r="E58" s="3" t="n"/>
      <c r="F58" s="4" t="n"/>
      <c r="G58" s="3" t="n"/>
      <c r="H58" s="5">
        <f>IF(C58="","",IF(F58&gt;0,E58*F58+G58,G58))</f>
        <v/>
      </c>
      <c r="I58" s="6" t="n"/>
      <c r="J58" s="2" t="n"/>
      <c r="K58" s="2" t="n"/>
      <c r="L58" s="7">
        <f>IF(H58="","",IF($H$103=0,0,H58/$H$103))</f>
        <v/>
      </c>
    </row>
    <row r="59">
      <c r="A59" s="2" t="n"/>
      <c r="B59" s="2" t="n"/>
      <c r="C59" s="2" t="n"/>
      <c r="D59" s="2" t="n"/>
      <c r="E59" s="3" t="n"/>
      <c r="F59" s="4" t="n"/>
      <c r="G59" s="3" t="n"/>
      <c r="H59" s="5">
        <f>IF(C59="","",IF(F59&gt;0,E59*F59+G59,G59))</f>
        <v/>
      </c>
      <c r="I59" s="6" t="n"/>
      <c r="J59" s="2" t="n"/>
      <c r="K59" s="2" t="n"/>
      <c r="L59" s="7">
        <f>IF(H59="","",IF($H$103=0,0,H59/$H$103))</f>
        <v/>
      </c>
    </row>
    <row r="60">
      <c r="A60" s="2" t="n"/>
      <c r="B60" s="2" t="n"/>
      <c r="C60" s="2" t="n"/>
      <c r="D60" s="2" t="n"/>
      <c r="E60" s="3" t="n"/>
      <c r="F60" s="4" t="n"/>
      <c r="G60" s="3" t="n"/>
      <c r="H60" s="5">
        <f>IF(C60="","",IF(F60&gt;0,E60*F60+G60,G60))</f>
        <v/>
      </c>
      <c r="I60" s="6" t="n"/>
      <c r="J60" s="2" t="n"/>
      <c r="K60" s="2" t="n"/>
      <c r="L60" s="7">
        <f>IF(H60="","",IF($H$103=0,0,H60/$H$103))</f>
        <v/>
      </c>
    </row>
    <row r="61">
      <c r="A61" s="2" t="n"/>
      <c r="B61" s="2" t="n"/>
      <c r="C61" s="2" t="n"/>
      <c r="D61" s="2" t="n"/>
      <c r="E61" s="3" t="n"/>
      <c r="F61" s="4" t="n"/>
      <c r="G61" s="3" t="n"/>
      <c r="H61" s="5">
        <f>IF(C61="","",IF(F61&gt;0,E61*F61+G61,G61))</f>
        <v/>
      </c>
      <c r="I61" s="6" t="n"/>
      <c r="J61" s="2" t="n"/>
      <c r="K61" s="2" t="n"/>
      <c r="L61" s="7">
        <f>IF(H61="","",IF($H$103=0,0,H61/$H$103))</f>
        <v/>
      </c>
    </row>
    <row r="62">
      <c r="A62" s="2" t="n"/>
      <c r="B62" s="2" t="n"/>
      <c r="C62" s="2" t="n"/>
      <c r="D62" s="2" t="n"/>
      <c r="E62" s="3" t="n"/>
      <c r="F62" s="4" t="n"/>
      <c r="G62" s="3" t="n"/>
      <c r="H62" s="5">
        <f>IF(C62="","",IF(F62&gt;0,E62*F62+G62,G62))</f>
        <v/>
      </c>
      <c r="I62" s="6" t="n"/>
      <c r="J62" s="2" t="n"/>
      <c r="K62" s="2" t="n"/>
      <c r="L62" s="7">
        <f>IF(H62="","",IF($H$103=0,0,H62/$H$103))</f>
        <v/>
      </c>
    </row>
    <row r="63">
      <c r="A63" s="2" t="n"/>
      <c r="B63" s="2" t="n"/>
      <c r="C63" s="2" t="n"/>
      <c r="D63" s="2" t="n"/>
      <c r="E63" s="3" t="n"/>
      <c r="F63" s="4" t="n"/>
      <c r="G63" s="3" t="n"/>
      <c r="H63" s="5">
        <f>IF(C63="","",IF(F63&gt;0,E63*F63+G63,G63))</f>
        <v/>
      </c>
      <c r="I63" s="6" t="n"/>
      <c r="J63" s="2" t="n"/>
      <c r="K63" s="2" t="n"/>
      <c r="L63" s="7">
        <f>IF(H63="","",IF($H$103=0,0,H63/$H$103))</f>
        <v/>
      </c>
    </row>
    <row r="64">
      <c r="A64" s="2" t="n"/>
      <c r="B64" s="2" t="n"/>
      <c r="C64" s="2" t="n"/>
      <c r="D64" s="2" t="n"/>
      <c r="E64" s="3" t="n"/>
      <c r="F64" s="4" t="n"/>
      <c r="G64" s="3" t="n"/>
      <c r="H64" s="5">
        <f>IF(C64="","",IF(F64&gt;0,E64*F64+G64,G64))</f>
        <v/>
      </c>
      <c r="I64" s="6" t="n"/>
      <c r="J64" s="2" t="n"/>
      <c r="K64" s="2" t="n"/>
      <c r="L64" s="7">
        <f>IF(H64="","",IF($H$103=0,0,H64/$H$103))</f>
        <v/>
      </c>
    </row>
    <row r="65">
      <c r="A65" s="2" t="n"/>
      <c r="B65" s="2" t="n"/>
      <c r="C65" s="2" t="n"/>
      <c r="D65" s="2" t="n"/>
      <c r="E65" s="3" t="n"/>
      <c r="F65" s="4" t="n"/>
      <c r="G65" s="3" t="n"/>
      <c r="H65" s="5">
        <f>IF(C65="","",IF(F65&gt;0,E65*F65+G65,G65))</f>
        <v/>
      </c>
      <c r="I65" s="6" t="n"/>
      <c r="J65" s="2" t="n"/>
      <c r="K65" s="2" t="n"/>
      <c r="L65" s="7">
        <f>IF(H65="","",IF($H$103=0,0,H65/$H$103))</f>
        <v/>
      </c>
    </row>
    <row r="66">
      <c r="A66" s="2" t="n"/>
      <c r="B66" s="2" t="n"/>
      <c r="C66" s="2" t="n"/>
      <c r="D66" s="2" t="n"/>
      <c r="E66" s="3" t="n"/>
      <c r="F66" s="4" t="n"/>
      <c r="G66" s="3" t="n"/>
      <c r="H66" s="5">
        <f>IF(C66="","",IF(F66&gt;0,E66*F66+G66,G66))</f>
        <v/>
      </c>
      <c r="I66" s="6" t="n"/>
      <c r="J66" s="2" t="n"/>
      <c r="K66" s="2" t="n"/>
      <c r="L66" s="7">
        <f>IF(H66="","",IF($H$103=0,0,H66/$H$103))</f>
        <v/>
      </c>
    </row>
    <row r="67">
      <c r="A67" s="2" t="n"/>
      <c r="B67" s="2" t="n"/>
      <c r="C67" s="2" t="n"/>
      <c r="D67" s="2" t="n"/>
      <c r="E67" s="3" t="n"/>
      <c r="F67" s="4" t="n"/>
      <c r="G67" s="3" t="n"/>
      <c r="H67" s="5">
        <f>IF(C67="","",IF(F67&gt;0,E67*F67+G67,G67))</f>
        <v/>
      </c>
      <c r="I67" s="6" t="n"/>
      <c r="J67" s="2" t="n"/>
      <c r="K67" s="2" t="n"/>
      <c r="L67" s="7">
        <f>IF(H67="","",IF($H$103=0,0,H67/$H$103))</f>
        <v/>
      </c>
    </row>
    <row r="68">
      <c r="A68" s="2" t="n"/>
      <c r="B68" s="2" t="n"/>
      <c r="C68" s="2" t="n"/>
      <c r="D68" s="2" t="n"/>
      <c r="E68" s="3" t="n"/>
      <c r="F68" s="4" t="n"/>
      <c r="G68" s="3" t="n"/>
      <c r="H68" s="5">
        <f>IF(C68="","",IF(F68&gt;0,E68*F68+G68,G68))</f>
        <v/>
      </c>
      <c r="I68" s="6" t="n"/>
      <c r="J68" s="2" t="n"/>
      <c r="K68" s="2" t="n"/>
      <c r="L68" s="7">
        <f>IF(H68="","",IF($H$103=0,0,H68/$H$103))</f>
        <v/>
      </c>
    </row>
    <row r="69">
      <c r="A69" s="2" t="n"/>
      <c r="B69" s="2" t="n"/>
      <c r="C69" s="2" t="n"/>
      <c r="D69" s="2" t="n"/>
      <c r="E69" s="3" t="n"/>
      <c r="F69" s="4" t="n"/>
      <c r="G69" s="3" t="n"/>
      <c r="H69" s="5">
        <f>IF(C69="","",IF(F69&gt;0,E69*F69+G69,G69))</f>
        <v/>
      </c>
      <c r="I69" s="6" t="n"/>
      <c r="J69" s="2" t="n"/>
      <c r="K69" s="2" t="n"/>
      <c r="L69" s="7">
        <f>IF(H69="","",IF($H$103=0,0,H69/$H$103))</f>
        <v/>
      </c>
    </row>
    <row r="70">
      <c r="A70" s="2" t="n"/>
      <c r="B70" s="2" t="n"/>
      <c r="C70" s="2" t="n"/>
      <c r="D70" s="2" t="n"/>
      <c r="E70" s="3" t="n"/>
      <c r="F70" s="4" t="n"/>
      <c r="G70" s="3" t="n"/>
      <c r="H70" s="5">
        <f>IF(C70="","",IF(F70&gt;0,E70*F70+G70,G70))</f>
        <v/>
      </c>
      <c r="I70" s="6" t="n"/>
      <c r="J70" s="2" t="n"/>
      <c r="K70" s="2" t="n"/>
      <c r="L70" s="7">
        <f>IF(H70="","",IF($H$103=0,0,H70/$H$103))</f>
        <v/>
      </c>
    </row>
    <row r="71">
      <c r="A71" s="2" t="n"/>
      <c r="B71" s="2" t="n"/>
      <c r="C71" s="2" t="n"/>
      <c r="D71" s="2" t="n"/>
      <c r="E71" s="3" t="n"/>
      <c r="F71" s="4" t="n"/>
      <c r="G71" s="3" t="n"/>
      <c r="H71" s="5">
        <f>IF(C71="","",IF(F71&gt;0,E71*F71+G71,G71))</f>
        <v/>
      </c>
      <c r="I71" s="6" t="n"/>
      <c r="J71" s="2" t="n"/>
      <c r="K71" s="2" t="n"/>
      <c r="L71" s="7">
        <f>IF(H71="","",IF($H$103=0,0,H71/$H$103))</f>
        <v/>
      </c>
    </row>
    <row r="72">
      <c r="A72" s="2" t="n"/>
      <c r="B72" s="2" t="n"/>
      <c r="C72" s="2" t="n"/>
      <c r="D72" s="2" t="n"/>
      <c r="E72" s="3" t="n"/>
      <c r="F72" s="4" t="n"/>
      <c r="G72" s="3" t="n"/>
      <c r="H72" s="5">
        <f>IF(C72="","",IF(F72&gt;0,E72*F72+G72,G72))</f>
        <v/>
      </c>
      <c r="I72" s="6" t="n"/>
      <c r="J72" s="2" t="n"/>
      <c r="K72" s="2" t="n"/>
      <c r="L72" s="7">
        <f>IF(H72="","",IF($H$103=0,0,H72/$H$103))</f>
        <v/>
      </c>
    </row>
    <row r="73">
      <c r="A73" s="2" t="n"/>
      <c r="B73" s="2" t="n"/>
      <c r="C73" s="2" t="n"/>
      <c r="D73" s="2" t="n"/>
      <c r="E73" s="3" t="n"/>
      <c r="F73" s="4" t="n"/>
      <c r="G73" s="3" t="n"/>
      <c r="H73" s="5">
        <f>IF(C73="","",IF(F73&gt;0,E73*F73+G73,G73))</f>
        <v/>
      </c>
      <c r="I73" s="6" t="n"/>
      <c r="J73" s="2" t="n"/>
      <c r="K73" s="2" t="n"/>
      <c r="L73" s="7">
        <f>IF(H73="","",IF($H$103=0,0,H73/$H$103))</f>
        <v/>
      </c>
    </row>
    <row r="74">
      <c r="A74" s="2" t="n"/>
      <c r="B74" s="2" t="n"/>
      <c r="C74" s="2" t="n"/>
      <c r="D74" s="2" t="n"/>
      <c r="E74" s="3" t="n"/>
      <c r="F74" s="4" t="n"/>
      <c r="G74" s="3" t="n"/>
      <c r="H74" s="5">
        <f>IF(C74="","",IF(F74&gt;0,E74*F74+G74,G74))</f>
        <v/>
      </c>
      <c r="I74" s="6" t="n"/>
      <c r="J74" s="2" t="n"/>
      <c r="K74" s="2" t="n"/>
      <c r="L74" s="7">
        <f>IF(H74="","",IF($H$103=0,0,H74/$H$103))</f>
        <v/>
      </c>
    </row>
    <row r="75">
      <c r="A75" s="2" t="n"/>
      <c r="B75" s="2" t="n"/>
      <c r="C75" s="2" t="n"/>
      <c r="D75" s="2" t="n"/>
      <c r="E75" s="3" t="n"/>
      <c r="F75" s="4" t="n"/>
      <c r="G75" s="3" t="n"/>
      <c r="H75" s="5">
        <f>IF(C75="","",IF(F75&gt;0,E75*F75+G75,G75))</f>
        <v/>
      </c>
      <c r="I75" s="6" t="n"/>
      <c r="J75" s="2" t="n"/>
      <c r="K75" s="2" t="n"/>
      <c r="L75" s="7">
        <f>IF(H75="","",IF($H$103=0,0,H75/$H$103))</f>
        <v/>
      </c>
    </row>
    <row r="76">
      <c r="A76" s="2" t="n"/>
      <c r="B76" s="2" t="n"/>
      <c r="C76" s="2" t="n"/>
      <c r="D76" s="2" t="n"/>
      <c r="E76" s="3" t="n"/>
      <c r="F76" s="4" t="n"/>
      <c r="G76" s="3" t="n"/>
      <c r="H76" s="5">
        <f>IF(C76="","",IF(F76&gt;0,E76*F76+G76,G76))</f>
        <v/>
      </c>
      <c r="I76" s="6" t="n"/>
      <c r="J76" s="2" t="n"/>
      <c r="K76" s="2" t="n"/>
      <c r="L76" s="7">
        <f>IF(H76="","",IF($H$103=0,0,H76/$H$103))</f>
        <v/>
      </c>
    </row>
    <row r="77">
      <c r="A77" s="2" t="n"/>
      <c r="B77" s="2" t="n"/>
      <c r="C77" s="2" t="n"/>
      <c r="D77" s="2" t="n"/>
      <c r="E77" s="3" t="n"/>
      <c r="F77" s="4" t="n"/>
      <c r="G77" s="3" t="n"/>
      <c r="H77" s="5">
        <f>IF(C77="","",IF(F77&gt;0,E77*F77+G77,G77))</f>
        <v/>
      </c>
      <c r="I77" s="6" t="n"/>
      <c r="J77" s="2" t="n"/>
      <c r="K77" s="2" t="n"/>
      <c r="L77" s="7">
        <f>IF(H77="","",IF($H$103=0,0,H77/$H$103))</f>
        <v/>
      </c>
    </row>
    <row r="78">
      <c r="A78" s="2" t="n"/>
      <c r="B78" s="2" t="n"/>
      <c r="C78" s="2" t="n"/>
      <c r="D78" s="2" t="n"/>
      <c r="E78" s="3" t="n"/>
      <c r="F78" s="4" t="n"/>
      <c r="G78" s="3" t="n"/>
      <c r="H78" s="5">
        <f>IF(C78="","",IF(F78&gt;0,E78*F78+G78,G78))</f>
        <v/>
      </c>
      <c r="I78" s="6" t="n"/>
      <c r="J78" s="2" t="n"/>
      <c r="K78" s="2" t="n"/>
      <c r="L78" s="7">
        <f>IF(H78="","",IF($H$103=0,0,H78/$H$103))</f>
        <v/>
      </c>
    </row>
    <row r="79">
      <c r="A79" s="2" t="n"/>
      <c r="B79" s="2" t="n"/>
      <c r="C79" s="2" t="n"/>
      <c r="D79" s="2" t="n"/>
      <c r="E79" s="3" t="n"/>
      <c r="F79" s="4" t="n"/>
      <c r="G79" s="3" t="n"/>
      <c r="H79" s="5">
        <f>IF(C79="","",IF(F79&gt;0,E79*F79+G79,G79))</f>
        <v/>
      </c>
      <c r="I79" s="6" t="n"/>
      <c r="J79" s="2" t="n"/>
      <c r="K79" s="2" t="n"/>
      <c r="L79" s="7">
        <f>IF(H79="","",IF($H$103=0,0,H79/$H$103))</f>
        <v/>
      </c>
    </row>
    <row r="80">
      <c r="A80" s="2" t="n"/>
      <c r="B80" s="2" t="n"/>
      <c r="C80" s="2" t="n"/>
      <c r="D80" s="2" t="n"/>
      <c r="E80" s="3" t="n"/>
      <c r="F80" s="4" t="n"/>
      <c r="G80" s="3" t="n"/>
      <c r="H80" s="5">
        <f>IF(C80="","",IF(F80&gt;0,E80*F80+G80,G80))</f>
        <v/>
      </c>
      <c r="I80" s="6" t="n"/>
      <c r="J80" s="2" t="n"/>
      <c r="K80" s="2" t="n"/>
      <c r="L80" s="7">
        <f>IF(H80="","",IF($H$103=0,0,H80/$H$103))</f>
        <v/>
      </c>
    </row>
    <row r="81">
      <c r="A81" s="2" t="n"/>
      <c r="B81" s="2" t="n"/>
      <c r="C81" s="2" t="n"/>
      <c r="D81" s="2" t="n"/>
      <c r="E81" s="3" t="n"/>
      <c r="F81" s="4" t="n"/>
      <c r="G81" s="3" t="n"/>
      <c r="H81" s="5">
        <f>IF(C81="","",IF(F81&gt;0,E81*F81+G81,G81))</f>
        <v/>
      </c>
      <c r="I81" s="6" t="n"/>
      <c r="J81" s="2" t="n"/>
      <c r="K81" s="2" t="n"/>
      <c r="L81" s="7">
        <f>IF(H81="","",IF($H$103=0,0,H81/$H$103))</f>
        <v/>
      </c>
    </row>
    <row r="82">
      <c r="A82" s="2" t="n"/>
      <c r="B82" s="2" t="n"/>
      <c r="C82" s="2" t="n"/>
      <c r="D82" s="2" t="n"/>
      <c r="E82" s="3" t="n"/>
      <c r="F82" s="4" t="n"/>
      <c r="G82" s="3" t="n"/>
      <c r="H82" s="5">
        <f>IF(C82="","",IF(F82&gt;0,E82*F82+G82,G82))</f>
        <v/>
      </c>
      <c r="I82" s="6" t="n"/>
      <c r="J82" s="2" t="n"/>
      <c r="K82" s="2" t="n"/>
      <c r="L82" s="7">
        <f>IF(H82="","",IF($H$103=0,0,H82/$H$103))</f>
        <v/>
      </c>
    </row>
    <row r="83">
      <c r="A83" s="2" t="n"/>
      <c r="B83" s="2" t="n"/>
      <c r="C83" s="2" t="n"/>
      <c r="D83" s="2" t="n"/>
      <c r="E83" s="3" t="n"/>
      <c r="F83" s="4" t="n"/>
      <c r="G83" s="3" t="n"/>
      <c r="H83" s="5">
        <f>IF(C83="","",IF(F83&gt;0,E83*F83+G83,G83))</f>
        <v/>
      </c>
      <c r="I83" s="6" t="n"/>
      <c r="J83" s="2" t="n"/>
      <c r="K83" s="2" t="n"/>
      <c r="L83" s="7">
        <f>IF(H83="","",IF($H$103=0,0,H83/$H$103))</f>
        <v/>
      </c>
    </row>
    <row r="84">
      <c r="A84" s="2" t="n"/>
      <c r="B84" s="2" t="n"/>
      <c r="C84" s="2" t="n"/>
      <c r="D84" s="2" t="n"/>
      <c r="E84" s="3" t="n"/>
      <c r="F84" s="4" t="n"/>
      <c r="G84" s="3" t="n"/>
      <c r="H84" s="5">
        <f>IF(C84="","",IF(F84&gt;0,E84*F84+G84,G84))</f>
        <v/>
      </c>
      <c r="I84" s="6" t="n"/>
      <c r="J84" s="2" t="n"/>
      <c r="K84" s="2" t="n"/>
      <c r="L84" s="7">
        <f>IF(H84="","",IF($H$103=0,0,H84/$H$103))</f>
        <v/>
      </c>
    </row>
    <row r="85">
      <c r="A85" s="2" t="n"/>
      <c r="B85" s="2" t="n"/>
      <c r="C85" s="2" t="n"/>
      <c r="D85" s="2" t="n"/>
      <c r="E85" s="3" t="n"/>
      <c r="F85" s="4" t="n"/>
      <c r="G85" s="3" t="n"/>
      <c r="H85" s="5">
        <f>IF(C85="","",IF(F85&gt;0,E85*F85+G85,G85))</f>
        <v/>
      </c>
      <c r="I85" s="6" t="n"/>
      <c r="J85" s="2" t="n"/>
      <c r="K85" s="2" t="n"/>
      <c r="L85" s="7">
        <f>IF(H85="","",IF($H$103=0,0,H85/$H$103))</f>
        <v/>
      </c>
    </row>
    <row r="86">
      <c r="A86" s="2" t="n"/>
      <c r="B86" s="2" t="n"/>
      <c r="C86" s="2" t="n"/>
      <c r="D86" s="2" t="n"/>
      <c r="E86" s="3" t="n"/>
      <c r="F86" s="4" t="n"/>
      <c r="G86" s="3" t="n"/>
      <c r="H86" s="5">
        <f>IF(C86="","",IF(F86&gt;0,E86*F86+G86,G86))</f>
        <v/>
      </c>
      <c r="I86" s="6" t="n"/>
      <c r="J86" s="2" t="n"/>
      <c r="K86" s="2" t="n"/>
      <c r="L86" s="7">
        <f>IF(H86="","",IF($H$103=0,0,H86/$H$103))</f>
        <v/>
      </c>
    </row>
    <row r="87">
      <c r="A87" s="2" t="n"/>
      <c r="B87" s="2" t="n"/>
      <c r="C87" s="2" t="n"/>
      <c r="D87" s="2" t="n"/>
      <c r="E87" s="3" t="n"/>
      <c r="F87" s="4" t="n"/>
      <c r="G87" s="3" t="n"/>
      <c r="H87" s="5">
        <f>IF(C87="","",IF(F87&gt;0,E87*F87+G87,G87))</f>
        <v/>
      </c>
      <c r="I87" s="6" t="n"/>
      <c r="J87" s="2" t="n"/>
      <c r="K87" s="2" t="n"/>
      <c r="L87" s="7">
        <f>IF(H87="","",IF($H$103=0,0,H87/$H$103))</f>
        <v/>
      </c>
    </row>
    <row r="88">
      <c r="A88" s="2" t="n"/>
      <c r="B88" s="2" t="n"/>
      <c r="C88" s="2" t="n"/>
      <c r="D88" s="2" t="n"/>
      <c r="E88" s="3" t="n"/>
      <c r="F88" s="4" t="n"/>
      <c r="G88" s="3" t="n"/>
      <c r="H88" s="5">
        <f>IF(C88="","",IF(F88&gt;0,E88*F88+G88,G88))</f>
        <v/>
      </c>
      <c r="I88" s="6" t="n"/>
      <c r="J88" s="2" t="n"/>
      <c r="K88" s="2" t="n"/>
      <c r="L88" s="7">
        <f>IF(H88="","",IF($H$103=0,0,H88/$H$103))</f>
        <v/>
      </c>
    </row>
    <row r="89">
      <c r="A89" s="2" t="n"/>
      <c r="B89" s="2" t="n"/>
      <c r="C89" s="2" t="n"/>
      <c r="D89" s="2" t="n"/>
      <c r="E89" s="3" t="n"/>
      <c r="F89" s="4" t="n"/>
      <c r="G89" s="3" t="n"/>
      <c r="H89" s="5">
        <f>IF(C89="","",IF(F89&gt;0,E89*F89+G89,G89))</f>
        <v/>
      </c>
      <c r="I89" s="6" t="n"/>
      <c r="J89" s="2" t="n"/>
      <c r="K89" s="2" t="n"/>
      <c r="L89" s="7">
        <f>IF(H89="","",IF($H$103=0,0,H89/$H$103))</f>
        <v/>
      </c>
    </row>
    <row r="90">
      <c r="A90" s="2" t="n"/>
      <c r="B90" s="2" t="n"/>
      <c r="C90" s="2" t="n"/>
      <c r="D90" s="2" t="n"/>
      <c r="E90" s="3" t="n"/>
      <c r="F90" s="4" t="n"/>
      <c r="G90" s="3" t="n"/>
      <c r="H90" s="5">
        <f>IF(C90="","",IF(F90&gt;0,E90*F90+G90,G90))</f>
        <v/>
      </c>
      <c r="I90" s="6" t="n"/>
      <c r="J90" s="2" t="n"/>
      <c r="K90" s="2" t="n"/>
      <c r="L90" s="7">
        <f>IF(H90="","",IF($H$103=0,0,H90/$H$103))</f>
        <v/>
      </c>
    </row>
    <row r="91">
      <c r="A91" s="2" t="n"/>
      <c r="B91" s="2" t="n"/>
      <c r="C91" s="2" t="n"/>
      <c r="D91" s="2" t="n"/>
      <c r="E91" s="3" t="n"/>
      <c r="F91" s="4" t="n"/>
      <c r="G91" s="3" t="n"/>
      <c r="H91" s="5">
        <f>IF(C91="","",IF(F91&gt;0,E91*F91+G91,G91))</f>
        <v/>
      </c>
      <c r="I91" s="6" t="n"/>
      <c r="J91" s="2" t="n"/>
      <c r="K91" s="2" t="n"/>
      <c r="L91" s="7">
        <f>IF(H91="","",IF($H$103=0,0,H91/$H$103))</f>
        <v/>
      </c>
    </row>
    <row r="92">
      <c r="A92" s="2" t="n"/>
      <c r="B92" s="2" t="n"/>
      <c r="C92" s="2" t="n"/>
      <c r="D92" s="2" t="n"/>
      <c r="E92" s="3" t="n"/>
      <c r="F92" s="4" t="n"/>
      <c r="G92" s="3" t="n"/>
      <c r="H92" s="5">
        <f>IF(C92="","",IF(F92&gt;0,E92*F92+G92,G92))</f>
        <v/>
      </c>
      <c r="I92" s="6" t="n"/>
      <c r="J92" s="2" t="n"/>
      <c r="K92" s="2" t="n"/>
      <c r="L92" s="7">
        <f>IF(H92="","",IF($H$103=0,0,H92/$H$103))</f>
        <v/>
      </c>
    </row>
    <row r="93">
      <c r="A93" s="2" t="n"/>
      <c r="B93" s="2" t="n"/>
      <c r="C93" s="2" t="n"/>
      <c r="D93" s="2" t="n"/>
      <c r="E93" s="3" t="n"/>
      <c r="F93" s="4" t="n"/>
      <c r="G93" s="3" t="n"/>
      <c r="H93" s="5">
        <f>IF(C93="","",IF(F93&gt;0,E93*F93+G93,G93))</f>
        <v/>
      </c>
      <c r="I93" s="6" t="n"/>
      <c r="J93" s="2" t="n"/>
      <c r="K93" s="2" t="n"/>
      <c r="L93" s="7">
        <f>IF(H93="","",IF($H$103=0,0,H93/$H$103))</f>
        <v/>
      </c>
    </row>
    <row r="94">
      <c r="A94" s="2" t="n"/>
      <c r="B94" s="2" t="n"/>
      <c r="C94" s="2" t="n"/>
      <c r="D94" s="2" t="n"/>
      <c r="E94" s="3" t="n"/>
      <c r="F94" s="4" t="n"/>
      <c r="G94" s="3" t="n"/>
      <c r="H94" s="5">
        <f>IF(C94="","",IF(F94&gt;0,E94*F94+G94,G94))</f>
        <v/>
      </c>
      <c r="I94" s="6" t="n"/>
      <c r="J94" s="2" t="n"/>
      <c r="K94" s="2" t="n"/>
      <c r="L94" s="7">
        <f>IF(H94="","",IF($H$103=0,0,H94/$H$103))</f>
        <v/>
      </c>
    </row>
    <row r="95">
      <c r="A95" s="2" t="n"/>
      <c r="B95" s="2" t="n"/>
      <c r="C95" s="2" t="n"/>
      <c r="D95" s="2" t="n"/>
      <c r="E95" s="3" t="n"/>
      <c r="F95" s="4" t="n"/>
      <c r="G95" s="3" t="n"/>
      <c r="H95" s="5">
        <f>IF(C95="","",IF(F95&gt;0,E95*F95+G95,G95))</f>
        <v/>
      </c>
      <c r="I95" s="6" t="n"/>
      <c r="J95" s="2" t="n"/>
      <c r="K95" s="2" t="n"/>
      <c r="L95" s="7">
        <f>IF(H95="","",IF($H$103=0,0,H95/$H$103))</f>
        <v/>
      </c>
    </row>
    <row r="96">
      <c r="A96" s="2" t="n"/>
      <c r="B96" s="2" t="n"/>
      <c r="C96" s="2" t="n"/>
      <c r="D96" s="2" t="n"/>
      <c r="E96" s="3" t="n"/>
      <c r="F96" s="4" t="n"/>
      <c r="G96" s="3" t="n"/>
      <c r="H96" s="5">
        <f>IF(C96="","",IF(F96&gt;0,E96*F96+G96,G96))</f>
        <v/>
      </c>
      <c r="I96" s="6" t="n"/>
      <c r="J96" s="2" t="n"/>
      <c r="K96" s="2" t="n"/>
      <c r="L96" s="7">
        <f>IF(H96="","",IF($H$103=0,0,H96/$H$103))</f>
        <v/>
      </c>
    </row>
    <row r="97">
      <c r="A97" s="2" t="n"/>
      <c r="B97" s="2" t="n"/>
      <c r="C97" s="2" t="n"/>
      <c r="D97" s="2" t="n"/>
      <c r="E97" s="3" t="n"/>
      <c r="F97" s="4" t="n"/>
      <c r="G97" s="3" t="n"/>
      <c r="H97" s="5">
        <f>IF(C97="","",IF(F97&gt;0,E97*F97+G97,G97))</f>
        <v/>
      </c>
      <c r="I97" s="6" t="n"/>
      <c r="J97" s="2" t="n"/>
      <c r="K97" s="2" t="n"/>
      <c r="L97" s="7">
        <f>IF(H97="","",IF($H$103=0,0,H97/$H$103))</f>
        <v/>
      </c>
    </row>
    <row r="98">
      <c r="A98" s="2" t="n"/>
      <c r="B98" s="2" t="n"/>
      <c r="C98" s="2" t="n"/>
      <c r="D98" s="2" t="n"/>
      <c r="E98" s="3" t="n"/>
      <c r="F98" s="4" t="n"/>
      <c r="G98" s="3" t="n"/>
      <c r="H98" s="5">
        <f>IF(C98="","",IF(F98&gt;0,E98*F98+G98,G98))</f>
        <v/>
      </c>
      <c r="I98" s="6" t="n"/>
      <c r="J98" s="2" t="n"/>
      <c r="K98" s="2" t="n"/>
      <c r="L98" s="7">
        <f>IF(H98="","",IF($H$103=0,0,H98/$H$103))</f>
        <v/>
      </c>
    </row>
    <row r="99">
      <c r="A99" s="2" t="n"/>
      <c r="B99" s="2" t="n"/>
      <c r="C99" s="2" t="n"/>
      <c r="D99" s="2" t="n"/>
      <c r="E99" s="3" t="n"/>
      <c r="F99" s="4" t="n"/>
      <c r="G99" s="3" t="n"/>
      <c r="H99" s="5">
        <f>IF(C99="","",IF(F99&gt;0,E99*F99+G99,G99))</f>
        <v/>
      </c>
      <c r="I99" s="6" t="n"/>
      <c r="J99" s="2" t="n"/>
      <c r="K99" s="2" t="n"/>
      <c r="L99" s="7">
        <f>IF(H99="","",IF($H$103=0,0,H99/$H$103))</f>
        <v/>
      </c>
    </row>
    <row r="100">
      <c r="A100" s="2" t="n"/>
      <c r="B100" s="2" t="n"/>
      <c r="C100" s="2" t="n"/>
      <c r="D100" s="2" t="n"/>
      <c r="E100" s="3" t="n"/>
      <c r="F100" s="4" t="n"/>
      <c r="G100" s="3" t="n"/>
      <c r="H100" s="5">
        <f>IF(C100="","",IF(F100&gt;0,E100*F100+G100,G100))</f>
        <v/>
      </c>
      <c r="I100" s="6" t="n"/>
      <c r="J100" s="2" t="n"/>
      <c r="K100" s="2" t="n"/>
      <c r="L100" s="7">
        <f>IF(H100="","",IF($H$103=0,0,H100/$H$103))</f>
        <v/>
      </c>
    </row>
    <row r="101">
      <c r="A101" s="2" t="n"/>
      <c r="B101" s="2" t="n"/>
      <c r="C101" s="2" t="n"/>
      <c r="D101" s="2" t="n"/>
      <c r="E101" s="3" t="n"/>
      <c r="F101" s="4" t="n"/>
      <c r="G101" s="3" t="n"/>
      <c r="H101" s="5">
        <f>IF(C101="","",IF(F101&gt;0,E101*F101+G101,G101))</f>
        <v/>
      </c>
      <c r="I101" s="6" t="n"/>
      <c r="J101" s="2" t="n"/>
      <c r="K101" s="2" t="n"/>
      <c r="L101" s="7">
        <f>IF(H101="","",IF($H$103=0,0,H101/$H$103))</f>
        <v/>
      </c>
    </row>
    <row r="102"/>
    <row r="103">
      <c r="A103" s="8" t="n"/>
      <c r="B103" s="8" t="n"/>
      <c r="C103" s="8" t="n"/>
      <c r="D103" s="8" t="n"/>
      <c r="E103" s="8" t="n"/>
      <c r="F103" s="8" t="n"/>
      <c r="G103" s="9" t="inlineStr">
        <is>
          <t>Totale costi accessori</t>
        </is>
      </c>
      <c r="H103" s="10">
        <f>SUM(H2:H101)</f>
        <v/>
      </c>
      <c r="I103" s="9" t="n"/>
      <c r="J103" s="9" t="n"/>
      <c r="K103" s="9" t="n"/>
      <c r="L103" s="9" t="n"/>
    </row>
    <row r="104">
      <c r="A104" s="8" t="n"/>
      <c r="B104" s="8" t="n"/>
      <c r="C104" s="8" t="n"/>
      <c r="D104" s="8" t="n"/>
      <c r="E104" s="8" t="n"/>
      <c r="F104" s="8" t="n"/>
      <c r="G104" s="9" t="inlineStr">
        <is>
          <t>Numero di costi obbligatori</t>
        </is>
      </c>
      <c r="H104" s="11">
        <f>COUNTIF(D2:D101,"Sì")</f>
        <v/>
      </c>
      <c r="I104" s="9" t="n"/>
      <c r="J104" s="9" t="n"/>
      <c r="K104" s="9" t="n"/>
      <c r="L104" s="9" t="n"/>
    </row>
    <row r="105">
      <c r="A105" s="8" t="n"/>
      <c r="B105" s="8" t="n"/>
      <c r="C105" s="8" t="n"/>
      <c r="D105" s="8" t="n"/>
      <c r="E105" s="8" t="n"/>
      <c r="F105" s="8" t="n"/>
      <c r="G105" s="9" t="inlineStr">
        <is>
          <t>Costo medio</t>
        </is>
      </c>
      <c r="H105" s="10">
        <f>IFERROR(AVERAGE(H2:H101),0)</f>
        <v/>
      </c>
      <c r="I105" s="9" t="n"/>
      <c r="J105" s="9" t="n"/>
      <c r="K105" s="9" t="n"/>
      <c r="L105" s="9" t="n"/>
    </row>
  </sheetData>
  <autoFilter ref="A1:L101"/>
  <conditionalFormatting sqref="H2:H101">
    <cfRule type="expression" priority="1" dxfId="0">
      <formula>H2&gt;0</formula>
    </cfRule>
  </conditionalFormatting>
  <conditionalFormatting sqref="H103">
    <cfRule type="expression" priority="2" dxfId="1">
      <formula>H103&gt;0</formula>
    </cfRule>
  </conditionalFormatting>
  <dataValidations count="2">
    <dataValidation sqref="B2:B101" showErrorMessage="1" showInputMessage="1" allowBlank="1" type="list">
      <formula1>"Imposte,Notaio,Agenzia immobiliare,Mutuo,Perizia,Assicurazione,Lavori,Volture e utenze,Condominio,Altro"</formula1>
    </dataValidation>
    <dataValidation sqref="D2:D101" showErrorMessage="1" showInputMessage="1" allowBlank="1" type="list">
      <formula1>"Sì,No"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C8102E"/>
    <outlinePr summaryBelow="1" summaryRight="1"/>
    <pageSetUpPr/>
  </sheetPr>
  <dimension ref="A1:F23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3" customWidth="1" min="1" max="1"/>
    <col width="20" customWidth="1" min="2" max="2"/>
    <col width="4" customWidth="1" min="3" max="3"/>
    <col width="18" customWidth="1" min="4" max="4"/>
    <col width="28" customWidth="1" min="5" max="5"/>
    <col width="19" customWidth="1" min="6" max="6"/>
  </cols>
  <sheetData>
    <row r="1">
      <c r="A1" s="12" t="inlineStr">
        <is>
          <t>Scenario finanziario acquisto immobile</t>
        </is>
      </c>
      <c r="B1" s="32" t="n"/>
      <c r="C1" s="32" t="n"/>
      <c r="D1" s="32" t="n"/>
      <c r="E1" s="32" t="n"/>
      <c r="F1" s="20" t="n"/>
    </row>
    <row r="2">
      <c r="A2" s="13" t="inlineStr">
        <is>
          <t>Dati di input</t>
        </is>
      </c>
      <c r="B2" s="13" t="inlineStr">
        <is>
          <t>Valore</t>
        </is>
      </c>
      <c r="E2" s="13" t="inlineStr">
        <is>
          <t>Tipologia acquisto</t>
        </is>
      </c>
      <c r="F2" s="13" t="inlineStr">
        <is>
          <t>Aliquota imposta registro</t>
        </is>
      </c>
    </row>
    <row r="3">
      <c r="A3" s="14" t="inlineStr">
        <is>
          <t>Prezzo immobile (€)</t>
        </is>
      </c>
      <c r="B3" s="15" t="n">
        <v>220000</v>
      </c>
      <c r="E3" s="14" t="inlineStr">
        <is>
          <t>Prima casa</t>
        </is>
      </c>
      <c r="F3" s="16" t="n">
        <v>0.02</v>
      </c>
    </row>
    <row r="4">
      <c r="A4" s="14" t="inlineStr">
        <is>
          <t>Acconto già versato (€)</t>
        </is>
      </c>
      <c r="B4" s="15" t="n">
        <v>20000</v>
      </c>
      <c r="E4" s="14" t="inlineStr">
        <is>
          <t>Seconda casa</t>
        </is>
      </c>
      <c r="F4" s="16" t="n">
        <v>0.09</v>
      </c>
    </row>
    <row r="5">
      <c r="A5" s="14" t="inlineStr">
        <is>
          <t>Percentuale finanziata (%)</t>
        </is>
      </c>
      <c r="B5" s="17" t="n">
        <v>0.8</v>
      </c>
      <c r="E5" s="14" t="n"/>
      <c r="F5" s="14" t="n"/>
    </row>
    <row r="6">
      <c r="A6" s="14" t="inlineStr">
        <is>
          <t>Durata mutuo (anni)</t>
        </is>
      </c>
      <c r="B6" s="18" t="n">
        <v>25</v>
      </c>
      <c r="D6" s="13" t="inlineStr">
        <is>
          <t>Nota operativa</t>
        </is>
      </c>
      <c r="E6" s="19" t="inlineStr">
        <is>
          <t>L'imposta stimata sulla rendita è un confronto e non sostituisce il calcolo del notaio.</t>
        </is>
      </c>
      <c r="F6" s="20" t="n"/>
    </row>
    <row r="7">
      <c r="A7" s="14" t="inlineStr">
        <is>
          <t>TAN annuo (%)</t>
        </is>
      </c>
      <c r="B7" s="17" t="n">
        <v>0.032</v>
      </c>
      <c r="E7" s="14" t="n"/>
      <c r="F7" s="14" t="n"/>
    </row>
    <row r="8">
      <c r="A8" s="14" t="inlineStr">
        <is>
          <t>Tipologia acquisto</t>
        </is>
      </c>
      <c r="B8" s="21" t="inlineStr">
        <is>
          <t>Prima casa</t>
        </is>
      </c>
      <c r="E8" s="14" t="n"/>
      <c r="F8" s="14" t="n"/>
    </row>
    <row r="9">
      <c r="A9" s="14" t="inlineStr">
        <is>
          <t>Rendita catastale (€)</t>
        </is>
      </c>
      <c r="B9" s="15" t="n">
        <v>850</v>
      </c>
      <c r="E9" s="14" t="n"/>
      <c r="F9" s="14" t="n"/>
    </row>
    <row r="10">
      <c r="A10" s="14" t="inlineStr">
        <is>
          <t>Aliquota cedolare secca (%)</t>
        </is>
      </c>
      <c r="B10" s="17" t="n">
        <v>0.21</v>
      </c>
      <c r="E10" s="14" t="n"/>
      <c r="F10" s="14" t="n"/>
    </row>
    <row r="11">
      <c r="A11" s="14" t="inlineStr">
        <is>
          <t>Reddito mensile netto indicato (€)</t>
        </is>
      </c>
      <c r="B11" s="15" t="n">
        <v>3200</v>
      </c>
      <c r="E11" s="14" t="n"/>
      <c r="F11" s="14" t="n"/>
    </row>
    <row r="12">
      <c r="A12" s="14" t="n"/>
      <c r="B12" s="14" t="n"/>
      <c r="E12" s="14" t="n"/>
      <c r="F12" s="14" t="n"/>
    </row>
    <row r="13">
      <c r="A13" s="13" t="inlineStr">
        <is>
          <t>Riepilogo finanziario</t>
        </is>
      </c>
      <c r="B13" s="13" t="inlineStr">
        <is>
          <t>Valore stimato</t>
        </is>
      </c>
      <c r="E13" s="14" t="n"/>
      <c r="F13" s="14" t="n"/>
    </row>
    <row r="14">
      <c r="A14" s="14" t="inlineStr">
        <is>
          <t>Aliquota imposta registro applicata</t>
        </is>
      </c>
      <c r="B14" s="22">
        <f>IFERROR(VLOOKUP(B8,$E$3:$F$4,2,FALSE),0)</f>
        <v/>
      </c>
      <c r="E14" s="14" t="n"/>
      <c r="F14" s="14" t="n"/>
    </row>
    <row r="15">
      <c r="A15" s="14" t="inlineStr">
        <is>
          <t>Importo mutuo stimato (€)</t>
        </is>
      </c>
      <c r="B15" s="23">
        <f>IFERROR(B3*B5,0)</f>
        <v/>
      </c>
      <c r="E15" s="14" t="n"/>
      <c r="F15" s="14" t="n"/>
    </row>
    <row r="16">
      <c r="A16" s="14" t="inlineStr">
        <is>
          <t>Capitale da finanziare dopo l'acconto (€)</t>
        </is>
      </c>
      <c r="B16" s="23">
        <f>IFERROR(B3-B4,0)</f>
        <v/>
      </c>
      <c r="E16" s="14" t="n"/>
      <c r="F16" s="14" t="n"/>
    </row>
    <row r="17">
      <c r="A17" s="14" t="inlineStr">
        <is>
          <t>Rata mensile stimata (€)</t>
        </is>
      </c>
      <c r="B17" s="23">
        <f>IFERROR(PMT(B7/12,B6*12,-B15),0)</f>
        <v/>
      </c>
      <c r="E17" s="14" t="n"/>
      <c r="F17" s="14" t="n"/>
    </row>
    <row r="18">
      <c r="A18" s="14" t="inlineStr">
        <is>
          <t>Interessi totali stimati (€)</t>
        </is>
      </c>
      <c r="B18" s="23">
        <f>IFERROR(B17*B6*12-B15,0)</f>
        <v/>
      </c>
      <c r="E18" s="14" t="n"/>
      <c r="F18" s="14" t="n"/>
    </row>
    <row r="19">
      <c r="A19" s="14" t="inlineStr">
        <is>
          <t>Imposta di registro stimata su rendita (€)</t>
        </is>
      </c>
      <c r="B19" s="23">
        <f>IFERROR(B9*115.5*B14,0)</f>
        <v/>
      </c>
      <c r="E19" s="14" t="n"/>
      <c r="F19" s="14" t="n"/>
    </row>
    <row r="20">
      <c r="A20" s="14" t="inlineStr">
        <is>
          <t>Totale costi accessori (€)</t>
        </is>
      </c>
      <c r="B20" s="23">
        <f>SUM('Dati preventivo'!$H$2:$H$101)</f>
        <v/>
      </c>
      <c r="E20" s="14" t="n"/>
      <c r="F20" s="14" t="n"/>
    </row>
    <row r="21">
      <c r="A21" s="14" t="inlineStr">
        <is>
          <t>Costo totale acquisto (€)</t>
        </is>
      </c>
      <c r="B21" s="23">
        <f>IFERROR(B3+B20,0)</f>
        <v/>
      </c>
      <c r="E21" s="14" t="n"/>
      <c r="F21" s="14" t="n"/>
    </row>
    <row r="22">
      <c r="A22" s="14" t="inlineStr">
        <is>
          <t>Liquidità necessaria iniziale (€)</t>
        </is>
      </c>
      <c r="B22" s="23">
        <f>IFERROR(B4+B20,0)</f>
        <v/>
      </c>
      <c r="E22" s="14" t="n"/>
      <c r="F22" s="14" t="n"/>
    </row>
    <row r="23">
      <c r="A23" s="14" t="inlineStr">
        <is>
          <t>Incidenza costi accessori sul prezzo</t>
        </is>
      </c>
      <c r="B23" s="22">
        <f>IFERROR(B20/B3,0)</f>
        <v/>
      </c>
      <c r="E23" s="14" t="n"/>
      <c r="F23" s="14" t="n"/>
    </row>
  </sheetData>
  <mergeCells count="2">
    <mergeCell ref="A1:F1"/>
    <mergeCell ref="E6:F6"/>
  </mergeCells>
  <conditionalFormatting sqref="B22">
    <cfRule type="expression" priority="1" dxfId="2">
      <formula>B22&gt;70000</formula>
    </cfRule>
  </conditionalFormatting>
  <conditionalFormatting sqref="B17">
    <cfRule type="expression" priority="2" dxfId="2">
      <formula>B17&gt;B11*0.35</formula>
    </cfRule>
  </conditionalFormatting>
  <dataValidations count="6">
    <dataValidation sqref="B8" showErrorMessage="1" showInputMessage="1" allowBlank="0" type="list">
      <formula1>"Prima casa,Seconda casa"</formula1>
    </dataValidation>
    <dataValidation sqref="B5" showErrorMessage="1" showInputMessage="1" allowBlank="0" type="decimal" operator="between">
      <formula1>0</formula1>
      <formula2>1</formula2>
    </dataValidation>
    <dataValidation sqref="B6" showErrorMessage="1" showInputMessage="1" allowBlank="0" type="whole" operator="between">
      <formula1>1</formula1>
      <formula2>50</formula2>
    </dataValidation>
    <dataValidation sqref="B7" showErrorMessage="1" showInputMessage="1" allowBlank="0" type="decimal" operator="between">
      <formula1>0</formula1>
      <formula2>1</formula2>
    </dataValidation>
    <dataValidation sqref="B10" showErrorMessage="1" showInputMessage="1" allowBlank="1" type="decimal" operator="between">
      <formula1>0</formula1>
      <formula2>1</formula2>
    </dataValidation>
    <dataValidation sqref="B11" showErrorMessage="1" showInputMessage="1" allowBlank="1" type="decimal" operator="greaterThan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16A34A"/>
    <outlinePr summaryBelow="1" summaryRight="1"/>
    <pageSetUpPr/>
  </sheetPr>
  <dimension ref="A1:F26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7" customWidth="1" min="1" max="1"/>
    <col width="22" customWidth="1" min="2" max="2"/>
    <col width="4" customWidth="1" min="3" max="3"/>
    <col width="26" customWidth="1" min="4" max="4"/>
    <col width="20" customWidth="1" min="5" max="5"/>
    <col width="4" customWidth="1" min="6" max="6"/>
    <col width="4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</cols>
  <sheetData>
    <row r="1">
      <c r="A1" s="12" t="inlineStr">
        <is>
          <t>Dashboard - Preventivo costi acquisto casa</t>
        </is>
      </c>
      <c r="B1" s="32" t="n"/>
      <c r="C1" s="32" t="n"/>
      <c r="D1" s="32" t="n"/>
      <c r="E1" s="32" t="n"/>
      <c r="F1" s="20" t="n"/>
    </row>
    <row r="2"/>
    <row r="3">
      <c r="A3" s="13" t="inlineStr">
        <is>
          <t>Indicatore</t>
        </is>
      </c>
      <c r="B3" s="13" t="inlineStr">
        <is>
          <t>Valore</t>
        </is>
      </c>
    </row>
    <row r="4">
      <c r="A4" s="24" t="inlineStr">
        <is>
          <t>Prezzo immobile</t>
        </is>
      </c>
      <c r="B4" s="25">
        <f>'Scenario acquisto'!$B$3</f>
        <v/>
      </c>
    </row>
    <row r="5">
      <c r="A5" s="8" t="inlineStr">
        <is>
          <t>Totale costi accessori</t>
        </is>
      </c>
      <c r="B5" s="26">
        <f>'Dati preventivo'!$H$103</f>
        <v/>
      </c>
    </row>
    <row r="6">
      <c r="A6" s="24" t="inlineStr">
        <is>
          <t>Imposte totali</t>
        </is>
      </c>
      <c r="B6" s="25">
        <f>SUMIF('Dati preventivo'!$B$2:$B$101,"Imposte",'Dati preventivo'!$H$2:$H$101)</f>
        <v/>
      </c>
    </row>
    <row r="7">
      <c r="A7" s="8" t="inlineStr">
        <is>
          <t>Spese notarili e agenzia</t>
        </is>
      </c>
      <c r="B7" s="26">
        <f>SUMIF('Dati preventivo'!$B$2:$B$101,"Notaio",'Dati preventivo'!$H$2:$H$101)+SUMIF('Dati preventivo'!$B$2:$B$101,"Agenzia immobiliare",'Dati preventivo'!$H$2:$H$101)</f>
        <v/>
      </c>
    </row>
    <row r="8">
      <c r="A8" s="24" t="inlineStr">
        <is>
          <t>Costi mutuo iniziali</t>
        </is>
      </c>
      <c r="B8" s="25">
        <f>SUMIF('Dati preventivo'!$B$2:$B$101,"Mutuo",'Dati preventivo'!$H$2:$H$101)+SUMIF('Dati preventivo'!$B$2:$B$101,"Perizia",'Dati preventivo'!$H$2:$H$101)+SUMIF('Dati preventivo'!$B$2:$B$101,"Assicurazione",'Dati preventivo'!$H$2:$H$101)</f>
        <v/>
      </c>
    </row>
    <row r="9">
      <c r="A9" s="8" t="inlineStr">
        <is>
          <t>Lavori e interventi</t>
        </is>
      </c>
      <c r="B9" s="26">
        <f>SUMIF('Dati preventivo'!$B$2:$B$101,"Lavori",'Dati preventivo'!$H$2:$H$101)</f>
        <v/>
      </c>
    </row>
    <row r="10">
      <c r="A10" s="24" t="inlineStr">
        <is>
          <t>Liquidità iniziale necessaria</t>
        </is>
      </c>
      <c r="B10" s="25">
        <f>'Scenario acquisto'!$B$22</f>
        <v/>
      </c>
    </row>
    <row r="11">
      <c r="A11" s="8" t="inlineStr">
        <is>
          <t>Rata mensile stimata</t>
        </is>
      </c>
      <c r="B11" s="26">
        <f>'Scenario acquisto'!$B$17</f>
        <v/>
      </c>
    </row>
    <row r="12">
      <c r="A12" s="24" t="inlineStr">
        <is>
          <t>Incidenza costi accessori sul prezzo</t>
        </is>
      </c>
      <c r="B12" s="27">
        <f>IFERROR(B5/B4,0)</f>
        <v/>
      </c>
    </row>
    <row r="13">
      <c r="A13" s="8" t="inlineStr">
        <is>
          <t>Conteggio costi obbligatori</t>
        </is>
      </c>
      <c r="B13" s="28">
        <f>COUNTIF('Dati preventivo'!$D$2:$D$101,"Sì")</f>
        <v/>
      </c>
    </row>
    <row r="14">
      <c r="A14" s="24" t="inlineStr">
        <is>
          <t>Costo medio per voce</t>
        </is>
      </c>
      <c r="B14" s="25">
        <f>IFERROR(AVERAGE('Dati preventivo'!$H$2:$H$101),0)</f>
        <v/>
      </c>
    </row>
    <row r="15"/>
    <row r="16">
      <c r="A16" s="13" t="inlineStr">
        <is>
          <t>Categoria</t>
        </is>
      </c>
      <c r="B16" s="13" t="inlineStr">
        <is>
          <t>Costo totale per categoria</t>
        </is>
      </c>
      <c r="D16" s="13" t="inlineStr">
        <is>
          <t>Voce di confronto</t>
        </is>
      </c>
      <c r="E16" s="13" t="inlineStr">
        <is>
          <t>Importo</t>
        </is>
      </c>
    </row>
    <row r="17">
      <c r="A17" s="24" t="inlineStr">
        <is>
          <t>Imposte</t>
        </is>
      </c>
      <c r="B17" s="29">
        <f>SUMIF('Dati preventivo'!$B$2:$B$101,A17,'Dati preventivo'!$H$2:$H$101)</f>
        <v/>
      </c>
      <c r="D17" s="24" t="inlineStr">
        <is>
          <t>Prezzo immobile</t>
        </is>
      </c>
      <c r="E17" s="29">
        <f>B4</f>
        <v/>
      </c>
    </row>
    <row r="18">
      <c r="A18" s="8" t="inlineStr">
        <is>
          <t>Notaio</t>
        </is>
      </c>
      <c r="B18" s="30">
        <f>SUMIF('Dati preventivo'!$B$2:$B$101,A18,'Dati preventivo'!$H$2:$H$101)</f>
        <v/>
      </c>
      <c r="D18" s="8" t="inlineStr">
        <is>
          <t>Imposte</t>
        </is>
      </c>
      <c r="E18" s="30">
        <f>B6</f>
        <v/>
      </c>
    </row>
    <row r="19">
      <c r="A19" s="24" t="inlineStr">
        <is>
          <t>Agenzia immobiliare</t>
        </is>
      </c>
      <c r="B19" s="29">
        <f>SUMIF('Dati preventivo'!$B$2:$B$101,A19,'Dati preventivo'!$H$2:$H$101)</f>
        <v/>
      </c>
      <c r="D19" s="24" t="inlineStr">
        <is>
          <t>Notaio</t>
        </is>
      </c>
      <c r="E19" s="29">
        <f>SUMIF('Dati preventivo'!$B$2:$B$101,"Notaio",'Dati preventivo'!$H$2:$H$101)</f>
        <v/>
      </c>
    </row>
    <row r="20">
      <c r="A20" s="8" t="inlineStr">
        <is>
          <t>Mutuo</t>
        </is>
      </c>
      <c r="B20" s="30">
        <f>SUMIF('Dati preventivo'!$B$2:$B$101,A20,'Dati preventivo'!$H$2:$H$101)</f>
        <v/>
      </c>
      <c r="D20" s="8" t="inlineStr">
        <is>
          <t>Agenzia immobiliare</t>
        </is>
      </c>
      <c r="E20" s="30">
        <f>SUMIF('Dati preventivo'!$B$2:$B$101,"Agenzia immobiliare",'Dati preventivo'!$H$2:$H$101)</f>
        <v/>
      </c>
    </row>
    <row r="21">
      <c r="A21" s="24" t="inlineStr">
        <is>
          <t>Perizia</t>
        </is>
      </c>
      <c r="B21" s="29">
        <f>SUMIF('Dati preventivo'!$B$2:$B$101,A21,'Dati preventivo'!$H$2:$H$101)</f>
        <v/>
      </c>
      <c r="D21" s="24" t="inlineStr">
        <is>
          <t>Mutuo e perizia</t>
        </is>
      </c>
      <c r="E21" s="29">
        <f>SUMIF('Dati preventivo'!$B$2:$B$101,"Mutuo",'Dati preventivo'!$H$2:$H$101)+SUMIF('Dati preventivo'!$B$2:$B$101,"Perizia",'Dati preventivo'!$H$2:$H$101)</f>
        <v/>
      </c>
    </row>
    <row r="22">
      <c r="A22" s="8" t="inlineStr">
        <is>
          <t>Assicurazione</t>
        </is>
      </c>
      <c r="B22" s="30">
        <f>SUMIF('Dati preventivo'!$B$2:$B$101,A22,'Dati preventivo'!$H$2:$H$101)</f>
        <v/>
      </c>
      <c r="D22" s="8" t="inlineStr">
        <is>
          <t>Lavori</t>
        </is>
      </c>
      <c r="E22" s="30">
        <f>B9</f>
        <v/>
      </c>
    </row>
    <row r="23">
      <c r="A23" s="24" t="inlineStr">
        <is>
          <t>Lavori</t>
        </is>
      </c>
      <c r="B23" s="29">
        <f>SUMIF('Dati preventivo'!$B$2:$B$101,A23,'Dati preventivo'!$H$2:$H$101)</f>
        <v/>
      </c>
      <c r="D23" s="24" t="inlineStr">
        <is>
          <t>Altri costi</t>
        </is>
      </c>
      <c r="E23" s="29">
        <f>SUMIF('Dati preventivo'!$B$2:$B$101,"Assicurazione",'Dati preventivo'!$H$2:$H$101)+SUMIF('Dati preventivo'!$B$2:$B$101,"Volture e utenze",'Dati preventivo'!$H$2:$H$101)+SUMIF('Dati preventivo'!$B$2:$B$101,"Condominio",'Dati preventivo'!$H$2:$H$101)+SUMIF('Dati preventivo'!$B$2:$B$101,"Altro",'Dati preventivo'!$H$2:$H$101)</f>
        <v/>
      </c>
    </row>
    <row r="24">
      <c r="A24" s="8" t="inlineStr">
        <is>
          <t>Volture e utenze</t>
        </is>
      </c>
      <c r="B24" s="30">
        <f>SUMIF('Dati preventivo'!$B$2:$B$101,A24,'Dati preventivo'!$H$2:$H$101)</f>
        <v/>
      </c>
    </row>
    <row r="25">
      <c r="A25" s="24" t="inlineStr">
        <is>
          <t>Condominio</t>
        </is>
      </c>
      <c r="B25" s="29">
        <f>SUMIF('Dati preventivo'!$B$2:$B$101,A25,'Dati preventivo'!$H$2:$H$101)</f>
        <v/>
      </c>
    </row>
    <row r="26">
      <c r="A26" s="8" t="inlineStr">
        <is>
          <t>Altro</t>
        </is>
      </c>
      <c r="B26" s="30">
        <f>SUMIF('Dati preventivo'!$B$2:$B$101,A26,'Dati preventivo'!$H$2:$H$101)</f>
        <v/>
      </c>
    </row>
  </sheetData>
  <mergeCells count="1">
    <mergeCell ref="A1:F1"/>
  </mergeCells>
  <conditionalFormatting sqref="B10:B11">
    <cfRule type="expression" priority="1" dxfId="0">
      <formula>B10&gt;0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tabColor rgb="00C8102E"/>
    <outlinePr summaryBelow="1" summaryRight="1"/>
    <pageSetUpPr/>
  </sheetPr>
  <dimension ref="A1:D7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34" customWidth="1" min="2" max="2"/>
    <col width="58" customWidth="1" min="3" max="3"/>
    <col width="58" customWidth="1" min="4" max="4"/>
  </cols>
  <sheetData>
    <row r="1">
      <c r="A1" s="12" t="inlineStr">
        <is>
          <t>Guida all'uso del preventivo costi acquisto casa</t>
        </is>
      </c>
      <c r="B1" s="32" t="n"/>
      <c r="C1" s="32" t="n"/>
      <c r="D1" s="20" t="n"/>
    </row>
    <row r="2"/>
    <row r="3">
      <c r="A3" s="13" t="inlineStr">
        <is>
          <t>Foglio</t>
        </is>
      </c>
      <c r="B3" s="13" t="inlineStr">
        <is>
          <t>Finalità</t>
        </is>
      </c>
      <c r="C3" s="13" t="inlineStr">
        <is>
          <t>Indicazioni operative</t>
        </is>
      </c>
      <c r="D3" s="13" t="inlineStr">
        <is>
          <t>Attenzione</t>
        </is>
      </c>
    </row>
    <row r="4" ht="66" customHeight="1">
      <c r="A4" s="31" t="inlineStr">
        <is>
          <t>Dati preventivo</t>
        </is>
      </c>
      <c r="B4" s="31" t="inlineStr">
        <is>
          <t>Elenco modificabile delle singole spese di acquisto.</t>
        </is>
      </c>
      <c r="C4" s="31" t="inlineStr">
        <is>
          <t>Compilare o modificare esclusivamente le celle gialle. Inserire base di calcolo, aliquota o importo fisso per ogni voce.</t>
        </is>
      </c>
      <c r="D4" s="31" t="inlineStr">
        <is>
          <t>Verificare preventivo notarile, provvigione dell'agenzia, spese bancarie, lavori, utenze e costi condominiali.</t>
        </is>
      </c>
    </row>
    <row r="5" ht="66" customHeight="1">
      <c r="A5" s="19" t="inlineStr">
        <is>
          <t>Scenario acquisto</t>
        </is>
      </c>
      <c r="B5" s="19" t="inlineStr">
        <is>
          <t>Stima del fabbisogno finanziario, della rata e della liquidità iniziale.</t>
        </is>
      </c>
      <c r="C5" s="19" t="inlineStr">
        <is>
          <t>Selezionare Prima casa o Seconda casa, aggiornare prezzo, acconto, durata, TAN, rendita catastale e reddito mensile.</t>
        </is>
      </c>
      <c r="D5" s="19" t="inlineStr">
        <is>
          <t>L'imposta di registro può dipendere dal valore catastale, dal regime fiscale applicabile e da condizioni specifiche dell'acquisto.</t>
        </is>
      </c>
    </row>
    <row r="6" ht="66" customHeight="1">
      <c r="A6" s="31" t="inlineStr">
        <is>
          <t>Dashboard</t>
        </is>
      </c>
      <c r="B6" s="31" t="inlineStr">
        <is>
          <t>Riepilogo sintetico e grafici per categoria di costo.</t>
        </is>
      </c>
      <c r="C6" s="31" t="inlineStr">
        <is>
          <t>Usare i grafici per confrontare il peso di imposte, notaio, agenzia, mutuo, lavori e altri costi.</t>
        </is>
      </c>
      <c r="D6" s="31" t="inlineStr">
        <is>
          <t>La rata viene evidenziata se supera il 35% del reddito mensile indicato; la liquidità è evidenziata oltre 70.000 €.</t>
        </is>
      </c>
    </row>
    <row r="7" ht="66" customHeight="1">
      <c r="A7" s="19" t="inlineStr">
        <is>
          <t>Verifiche consigliate</t>
        </is>
      </c>
      <c r="B7" s="19" t="inlineStr">
        <is>
          <t>Controlli prima della proposta e del rogito.</t>
        </is>
      </c>
      <c r="C7" s="19" t="inlineStr">
        <is>
          <t>Considerare eventuali spese condominiali arretrate, APE, visure catastali, trascrizione e registrazione.</t>
        </is>
      </c>
      <c r="D7" s="19" t="inlineStr">
        <is>
          <t>Le stime non sostituiscono il preventivo del notaio, della banca o dell'Agenzia delle Entrate.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2026-10-02T18:35:46Z</dcterms:created>
  <dcterms:modified xmlns:dcterms="http://purl.org/dc/terms/" xmlns:xsi="http://www.w3.org/2001/XMLSchema-instance" xsi:type="dcterms:W3CDTF">2026-10-02T18:35:46Z</dcterms:modified>
</cp:coreProperties>
</file>