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parto Spese" sheetId="1" state="visible" r:id="rId1"/>
    <sheet xmlns:r="http://schemas.openxmlformats.org/officeDocument/2006/relationships" name="Quadro Riepilogativo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.##0,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i val="1"/>
      <color rgb="00475569"/>
      <sz val="10"/>
    </font>
    <font>
      <name val="Calibri"/>
      <b val="1"/>
      <color rgb="00FFFFFF"/>
      <sz val="11"/>
    </font>
    <font>
      <b val="1"/>
      <color rgb="0016A34A"/>
    </font>
    <font>
      <b val="1"/>
      <color rgb="001E293B"/>
      <sz val="11"/>
    </font>
    <font>
      <b val="1"/>
      <color rgb="00FFFFFF"/>
      <sz val="11"/>
    </font>
  </fonts>
  <fills count="10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  <fill>
      <patternFill patternType="solid">
        <fgColor rgb="0014B8A6"/>
        <bgColor rgb="0014B8A6"/>
      </patternFill>
    </fill>
    <fill>
      <patternFill patternType="solid">
        <fgColor rgb="00DCFCE7"/>
        <bgColor rgb="00DCFCE7"/>
      </patternFill>
    </fill>
    <fill>
      <patternFill patternType="solid">
        <fgColor rgb="00FEE2E2"/>
        <bgColor rgb="00FEE2E2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 wrapText="1"/>
    </xf>
    <xf numFmtId="0" fontId="3" fillId="6" borderId="1" pivotButton="0" quotePrefix="0" xfId="0"/>
    <xf numFmtId="164" fontId="3" fillId="6" borderId="1" pivotButton="0" quotePrefix="0" xfId="0"/>
    <xf numFmtId="164" fontId="4" fillId="3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1" fontId="4" fillId="3" borderId="1" applyAlignment="1" pivotButton="0" quotePrefix="0" xfId="0">
      <alignment horizontal="center" vertical="center" wrapText="1"/>
    </xf>
    <xf numFmtId="1" fontId="4" fillId="5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5" borderId="1" pivotButton="0" quotePrefix="0" xfId="0"/>
    <xf numFmtId="0" fontId="0" fillId="6" borderId="1" pivotButton="0" quotePrefix="0" xfId="0"/>
    <xf numFmtId="0" fontId="6" fillId="7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  <xf numFmtId="0" fontId="0" fillId="4" borderId="1" pivotButton="0" quotePrefix="0" xfId="0"/>
    <xf numFmtId="0" fontId="0" fillId="8" borderId="1" pivotButton="0" quotePrefix="0" xfId="0"/>
    <xf numFmtId="0" fontId="0" fillId="9" borderId="1" pivotButton="0" quotePrefix="0" xfId="0"/>
  </cellXfs>
  <cellStyles count="1">
    <cellStyle name="Normal" xfId="0" builtinId="0" hidden="0"/>
  </cellStyles>
  <dxfs count="4">
    <dxf>
      <font>
        <b val="1"/>
        <color rgb="00DC2626"/>
      </font>
    </dxf>
    <dxf>
      <font>
        <b val="1"/>
        <color rgb="0016A34A"/>
      </font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16A34A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Quota Proprietario per Condomino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'Quadro Riepilogativo'!C18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'Quadro Riepilogativo'!$A$19:$A$27</f>
            </numRef>
          </cat>
          <val>
            <numRef>
              <f>'Quadro Riepilogativo'!$C$19:$C$27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Condomino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Riparto % Spese per Tipologia Intervento</a:t>
            </a:r>
          </a:p>
        </rich>
      </tx>
    </title>
    <plotArea>
      <pieChart>
        <varyColors val="1"/>
        <ser>
          <idx val="0"/>
          <order val="0"/>
          <tx>
            <strRef>
              <f>'Quadro Riepilogativo'!C18</f>
            </strRef>
          </tx>
          <spPr>
            <a:ln xmlns:a="http://schemas.openxmlformats.org/drawingml/2006/main">
              <a:prstDash val="solid"/>
            </a:ln>
          </spPr>
          <cat>
            <numRef>
              <f>'Quadro Riepilogativo'!$B$19:$B$27</f>
            </numRef>
          </cat>
          <val>
            <numRef>
              <f>'Quadro Riepilogativo'!$C$19:$C$27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Cumulato Spese Straordinarie</a:t>
            </a:r>
          </a:p>
        </rich>
      </tx>
    </title>
    <plotArea>
      <lineChart>
        <grouping val="standard"/>
        <ser>
          <idx val="0"/>
          <order val="0"/>
          <tx>
            <strRef>
              <f>'Quadro Riepilogativo'!B31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'Quadro Riepilogativo'!$A$32:$A$40</f>
            </numRef>
          </cat>
          <val>
            <numRef>
              <f>'Quadro Riepilogativo'!$B$32:$B$40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Data Fattura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40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3" customWidth="1" min="3" max="3"/>
    <col width="24" customWidth="1" min="4" max="4"/>
    <col width="32" customWidth="1" min="5" max="5"/>
    <col width="20" customWidth="1" min="6" max="6"/>
    <col width="13" customWidth="1" min="7" max="7"/>
    <col width="18" customWidth="1" min="8" max="8"/>
    <col width="24" customWidth="1" min="9" max="9"/>
    <col width="14" customWidth="1" min="10" max="10"/>
    <col width="8" customWidth="1" min="11" max="11"/>
    <col width="14" customWidth="1" min="12" max="12"/>
    <col width="14" customWidth="1" min="13" max="13"/>
    <col width="16" customWidth="1" min="14" max="14"/>
    <col width="14" customWidth="1" min="15" max="15"/>
    <col width="16" customWidth="1" min="16" max="16"/>
    <col width="16" customWidth="1" min="17" max="17"/>
    <col width="16" customWidth="1" min="18" max="18"/>
    <col width="16" customWidth="1" min="19" max="19"/>
    <col width="14" customWidth="1" min="20" max="20"/>
    <col width="26" customWidth="1" min="21" max="21"/>
  </cols>
  <sheetData>
    <row r="1" ht="26" customHeight="1">
      <c r="A1" s="1" t="inlineStr">
        <is>
          <t>RIPARTO SPESE MANUTENZIONI STRAORDINARIE CONDOMINIO</t>
        </is>
      </c>
    </row>
    <row r="2">
      <c r="A2" s="2" t="inlineStr">
        <is>
          <t>Condominio "Le Terrazze" - Via Roma 12, Milano - Anno 2026</t>
        </is>
      </c>
    </row>
    <row r="3">
      <c r="A3" s="3" t="inlineStr">
        <is>
          <t>ID Intervento</t>
        </is>
      </c>
      <c r="B3" s="3" t="inlineStr">
        <is>
          <t>Data Delibera</t>
        </is>
      </c>
      <c r="C3" s="3" t="inlineStr">
        <is>
          <t>Data Fattura</t>
        </is>
      </c>
      <c r="D3" s="3" t="inlineStr">
        <is>
          <t>Tipologia Intervento</t>
        </is>
      </c>
      <c r="E3" s="3" t="inlineStr">
        <is>
          <t>Descrizione Lavori</t>
        </is>
      </c>
      <c r="F3" s="3" t="inlineStr">
        <is>
          <t>Impresa/Esecutore</t>
        </is>
      </c>
      <c r="G3" s="3" t="inlineStr">
        <is>
          <t>Fattura n.</t>
        </is>
      </c>
      <c r="H3" s="3" t="inlineStr">
        <is>
          <t>Condomino</t>
        </is>
      </c>
      <c r="I3" s="3" t="inlineStr">
        <is>
          <t>Indirizzo Immobile</t>
        </is>
      </c>
      <c r="J3" s="3" t="inlineStr">
        <is>
          <t>Imponibile €</t>
        </is>
      </c>
      <c r="K3" s="3" t="inlineStr">
        <is>
          <t>IVA %</t>
        </is>
      </c>
      <c r="L3" s="3" t="inlineStr">
        <is>
          <t>Totale Lordo €</t>
        </is>
      </c>
      <c r="M3" s="3" t="inlineStr">
        <is>
          <t>Quota Ripartibile %</t>
        </is>
      </c>
      <c r="N3" s="3" t="inlineStr">
        <is>
          <t>Quota Condominio €</t>
        </is>
      </c>
      <c r="O3" s="3" t="inlineStr">
        <is>
          <t>Millesimi Condominio</t>
        </is>
      </c>
      <c r="P3" s="3" t="inlineStr">
        <is>
          <t>Millesimi Proprietario</t>
        </is>
      </c>
      <c r="Q3" s="3" t="inlineStr">
        <is>
          <t>Quota Proprietario €</t>
        </is>
      </c>
      <c r="R3" s="3" t="inlineStr">
        <is>
          <t>Acconto Versato €</t>
        </is>
      </c>
      <c r="S3" s="3" t="inlineStr">
        <is>
          <t>Saldo da Versare €</t>
        </is>
      </c>
      <c r="T3" s="3" t="inlineStr">
        <is>
          <t>Stato Pagamento</t>
        </is>
      </c>
      <c r="U3" s="3" t="inlineStr">
        <is>
          <t>Note</t>
        </is>
      </c>
    </row>
    <row r="4">
      <c r="A4" s="4" t="inlineStr">
        <is>
          <t>INT-001</t>
        </is>
      </c>
      <c r="B4" s="5" t="inlineStr">
        <is>
          <t>15/01/2026</t>
        </is>
      </c>
      <c r="C4" s="5" t="inlineStr">
        <is>
          <t>28/01/2026</t>
        </is>
      </c>
      <c r="D4" s="4" t="inlineStr">
        <is>
          <t>Rifacimento facciata</t>
        </is>
      </c>
      <c r="E4" s="6" t="inlineStr">
        <is>
          <t>Rifacimento intonaco e tinteggiatura facciata esterna</t>
        </is>
      </c>
      <c r="F4" s="4" t="inlineStr">
        <is>
          <t>Edilcolor SRL</t>
        </is>
      </c>
      <c r="G4" s="4" t="inlineStr">
        <is>
          <t>FT-2026-014</t>
        </is>
      </c>
      <c r="H4" s="4" t="inlineStr">
        <is>
          <t>Marco Rossi</t>
        </is>
      </c>
      <c r="I4" s="4" t="inlineStr">
        <is>
          <t>Via Roma 12, Milano</t>
        </is>
      </c>
      <c r="J4" s="7" t="n">
        <v>12000</v>
      </c>
      <c r="K4" s="8" t="n">
        <v>0.1</v>
      </c>
      <c r="L4" s="9">
        <f>J4*(1+K4)</f>
        <v/>
      </c>
      <c r="M4" s="8" t="n">
        <v>1</v>
      </c>
      <c r="N4" s="9">
        <f>L4*M4</f>
        <v/>
      </c>
      <c r="O4" s="5" t="n">
        <v>1000</v>
      </c>
      <c r="P4" s="5" t="n">
        <v>120</v>
      </c>
      <c r="Q4" s="9">
        <f>IFERROR(N4*(P4/O4),0)</f>
        <v/>
      </c>
      <c r="R4" s="7" t="n">
        <v>3000</v>
      </c>
      <c r="S4" s="9">
        <f>Q4-R4</f>
        <v/>
      </c>
      <c r="T4" s="4">
        <f>IF(S4&lt;=0,"Pagato","Da saldare")</f>
        <v/>
      </c>
      <c r="U4" s="10" t="inlineStr">
        <is>
          <t>Prima tranche lavori</t>
        </is>
      </c>
    </row>
    <row r="5">
      <c r="A5" s="11" t="inlineStr">
        <is>
          <t>INT-002</t>
        </is>
      </c>
      <c r="B5" s="5" t="inlineStr">
        <is>
          <t>20/01/2026</t>
        </is>
      </c>
      <c r="C5" s="5" t="inlineStr">
        <is>
          <t>05/02/2026</t>
        </is>
      </c>
      <c r="D5" s="11" t="inlineStr">
        <is>
          <t>Impermeabilizzazione tetto</t>
        </is>
      </c>
      <c r="E5" s="12" t="inlineStr">
        <is>
          <t>Rifacimento guaina impermeabilizzante copertura</t>
        </is>
      </c>
      <c r="F5" s="11" t="inlineStr">
        <is>
          <t>Coperture Bianchi</t>
        </is>
      </c>
      <c r="G5" s="11" t="inlineStr">
        <is>
          <t>FT-2026-022</t>
        </is>
      </c>
      <c r="H5" s="11" t="inlineStr">
        <is>
          <t>Giulia Bianchi</t>
        </is>
      </c>
      <c r="I5" s="11" t="inlineStr">
        <is>
          <t>Corso Italia 45, Roma</t>
        </is>
      </c>
      <c r="J5" s="7" t="n">
        <v>8500</v>
      </c>
      <c r="K5" s="8" t="n">
        <v>0.1</v>
      </c>
      <c r="L5" s="13">
        <f>J5*(1+K5)</f>
        <v/>
      </c>
      <c r="M5" s="8" t="n">
        <v>1</v>
      </c>
      <c r="N5" s="13">
        <f>L5*M5</f>
        <v/>
      </c>
      <c r="O5" s="5" t="n">
        <v>1000</v>
      </c>
      <c r="P5" s="5" t="n">
        <v>95</v>
      </c>
      <c r="Q5" s="13">
        <f>IFERROR(N5*(P5/O5),0)</f>
        <v/>
      </c>
      <c r="R5" s="7" t="n">
        <v>2000</v>
      </c>
      <c r="S5" s="13">
        <f>Q5-R5</f>
        <v/>
      </c>
      <c r="T5" s="11">
        <f>IF(S5&lt;=0,"Pagato","Da saldare")</f>
        <v/>
      </c>
      <c r="U5" s="10" t="inlineStr">
        <is>
          <t>Urgente per infiltrazioni</t>
        </is>
      </c>
    </row>
    <row r="6">
      <c r="A6" s="4" t="inlineStr">
        <is>
          <t>INT-003</t>
        </is>
      </c>
      <c r="B6" s="5" t="inlineStr">
        <is>
          <t>02/02/2026</t>
        </is>
      </c>
      <c r="C6" s="5" t="inlineStr">
        <is>
          <t>18/02/2026</t>
        </is>
      </c>
      <c r="D6" s="4" t="inlineStr">
        <is>
          <t>Sostituzione ascensore</t>
        </is>
      </c>
      <c r="E6" s="6" t="inlineStr">
        <is>
          <t>Sostituzione cabina e quadro elettrico ascensore condominiale</t>
        </is>
      </c>
      <c r="F6" s="4" t="inlineStr">
        <is>
          <t>Ascensori Ferrari</t>
        </is>
      </c>
      <c r="G6" s="4" t="inlineStr">
        <is>
          <t>FT-2026-031</t>
        </is>
      </c>
      <c r="H6" s="4" t="inlineStr">
        <is>
          <t>Luca Ferrari</t>
        </is>
      </c>
      <c r="I6" s="4" t="inlineStr">
        <is>
          <t>Via Garibaldi 8, Torino</t>
        </is>
      </c>
      <c r="J6" s="7" t="n">
        <v>18000</v>
      </c>
      <c r="K6" s="8" t="n">
        <v>0.22</v>
      </c>
      <c r="L6" s="9">
        <f>J6*(1+K6)</f>
        <v/>
      </c>
      <c r="M6" s="8" t="n">
        <v>1</v>
      </c>
      <c r="N6" s="9">
        <f>L6*M6</f>
        <v/>
      </c>
      <c r="O6" s="5" t="n">
        <v>1000</v>
      </c>
      <c r="P6" s="5" t="n">
        <v>130</v>
      </c>
      <c r="Q6" s="9">
        <f>IFERROR(N6*(P6/O6),0)</f>
        <v/>
      </c>
      <c r="R6" s="7" t="n">
        <v>5000</v>
      </c>
      <c r="S6" s="9">
        <f>Q6-R6</f>
        <v/>
      </c>
      <c r="T6" s="4">
        <f>IF(S6&lt;=0,"Pagato","Da saldare")</f>
        <v/>
      </c>
      <c r="U6" s="10" t="inlineStr">
        <is>
          <t>Deliberato in assemblea</t>
        </is>
      </c>
    </row>
    <row r="7">
      <c r="A7" s="11" t="inlineStr">
        <is>
          <t>INT-004</t>
        </is>
      </c>
      <c r="B7" s="5" t="inlineStr">
        <is>
          <t>10/02/2026</t>
        </is>
      </c>
      <c r="C7" s="5" t="inlineStr">
        <is>
          <t>25/02/2026</t>
        </is>
      </c>
      <c r="D7" s="11" t="inlineStr">
        <is>
          <t>Manutenzione straordinaria cortile</t>
        </is>
      </c>
      <c r="E7" s="12" t="inlineStr">
        <is>
          <t>Rifacimento pavimentazione e sistemazione aree verdi cortile</t>
        </is>
      </c>
      <c r="F7" s="11" t="inlineStr">
        <is>
          <t>Verde Napoli SRL</t>
        </is>
      </c>
      <c r="G7" s="11" t="inlineStr">
        <is>
          <t>FT-2026-040</t>
        </is>
      </c>
      <c r="H7" s="11" t="inlineStr">
        <is>
          <t>Anna Esposito</t>
        </is>
      </c>
      <c r="I7" s="11" t="inlineStr">
        <is>
          <t>Via Dante 21, Napoli</t>
        </is>
      </c>
      <c r="J7" s="7" t="n">
        <v>6200</v>
      </c>
      <c r="K7" s="8" t="n">
        <v>0.22</v>
      </c>
      <c r="L7" s="13">
        <f>J7*(1+K7)</f>
        <v/>
      </c>
      <c r="M7" s="8" t="n">
        <v>1</v>
      </c>
      <c r="N7" s="13">
        <f>L7*M7</f>
        <v/>
      </c>
      <c r="O7" s="5" t="n">
        <v>1000</v>
      </c>
      <c r="P7" s="5" t="n">
        <v>88</v>
      </c>
      <c r="Q7" s="13">
        <f>IFERROR(N7*(P7/O7),0)</f>
        <v/>
      </c>
      <c r="R7" s="7" t="n">
        <v>1500</v>
      </c>
      <c r="S7" s="13">
        <f>Q7-R7</f>
        <v/>
      </c>
      <c r="T7" s="11">
        <f>IF(S7&lt;=0,"Pagato","Da saldare")</f>
        <v/>
      </c>
      <c r="U7" s="10" t="inlineStr"/>
    </row>
    <row r="8">
      <c r="A8" s="4" t="inlineStr">
        <is>
          <t>INT-005</t>
        </is>
      </c>
      <c r="B8" s="5" t="inlineStr">
        <is>
          <t>18/02/2026</t>
        </is>
      </c>
      <c r="C8" s="5" t="inlineStr">
        <is>
          <t>10/03/2026</t>
        </is>
      </c>
      <c r="D8" s="4" t="inlineStr">
        <is>
          <t>Consolidamento balconi</t>
        </is>
      </c>
      <c r="E8" s="6" t="inlineStr">
        <is>
          <t>Consolidamento strutturale balconi e ripristino ferri arrugginiti</t>
        </is>
      </c>
      <c r="F8" s="4" t="inlineStr">
        <is>
          <t>Romano Costruzioni</t>
        </is>
      </c>
      <c r="G8" s="4" t="inlineStr">
        <is>
          <t>FT-2026-052</t>
        </is>
      </c>
      <c r="H8" s="4" t="inlineStr">
        <is>
          <t>Francesca Romano</t>
        </is>
      </c>
      <c r="I8" s="4" t="inlineStr">
        <is>
          <t>Viale Libertà 14, Bologna</t>
        </is>
      </c>
      <c r="J8" s="7" t="n">
        <v>15500</v>
      </c>
      <c r="K8" s="8" t="n">
        <v>0.1</v>
      </c>
      <c r="L8" s="9">
        <f>J8*(1+K8)</f>
        <v/>
      </c>
      <c r="M8" s="8" t="n">
        <v>1</v>
      </c>
      <c r="N8" s="9">
        <f>L8*M8</f>
        <v/>
      </c>
      <c r="O8" s="5" t="n">
        <v>1000</v>
      </c>
      <c r="P8" s="5" t="n">
        <v>145</v>
      </c>
      <c r="Q8" s="9">
        <f>IFERROR(N8*(P8/O8),0)</f>
        <v/>
      </c>
      <c r="R8" s="7" t="n">
        <v>4000</v>
      </c>
      <c r="S8" s="9">
        <f>Q8-R8</f>
        <v/>
      </c>
      <c r="T8" s="4">
        <f>IF(S8&lt;=0,"Pagato","Da saldare")</f>
        <v/>
      </c>
      <c r="U8" s="10" t="inlineStr">
        <is>
          <t>Solo proprietari con balcone</t>
        </is>
      </c>
    </row>
    <row r="9">
      <c r="A9" s="11" t="inlineStr">
        <is>
          <t>INT-006</t>
        </is>
      </c>
      <c r="B9" s="5" t="inlineStr">
        <is>
          <t>25/02/2026</t>
        </is>
      </c>
      <c r="C9" s="5" t="inlineStr">
        <is>
          <t>15/03/2026</t>
        </is>
      </c>
      <c r="D9" s="11" t="inlineStr">
        <is>
          <t>Adeguamento impianto elettrico</t>
        </is>
      </c>
      <c r="E9" s="12" t="inlineStr">
        <is>
          <t>Adeguamento normativo quadro elettrico condominiale</t>
        </is>
      </c>
      <c r="F9" s="11" t="inlineStr">
        <is>
          <t>Conti Impianti SRL</t>
        </is>
      </c>
      <c r="G9" s="11" t="inlineStr">
        <is>
          <t>FT-2026-061</t>
        </is>
      </c>
      <c r="H9" s="11" t="inlineStr">
        <is>
          <t>Giuseppe Conti</t>
        </is>
      </c>
      <c r="I9" s="11" t="inlineStr">
        <is>
          <t>Piazza Duomo 3, Firenze</t>
        </is>
      </c>
      <c r="J9" s="7" t="n">
        <v>4800</v>
      </c>
      <c r="K9" s="8" t="n">
        <v>0.22</v>
      </c>
      <c r="L9" s="13">
        <f>J9*(1+K9)</f>
        <v/>
      </c>
      <c r="M9" s="8" t="n">
        <v>1</v>
      </c>
      <c r="N9" s="13">
        <f>L9*M9</f>
        <v/>
      </c>
      <c r="O9" s="5" t="n">
        <v>1000</v>
      </c>
      <c r="P9" s="5" t="n">
        <v>70</v>
      </c>
      <c r="Q9" s="13">
        <f>IFERROR(N9*(P9/O9),0)</f>
        <v/>
      </c>
      <c r="R9" s="7" t="n">
        <v>4800</v>
      </c>
      <c r="S9" s="13">
        <f>Q9-R9</f>
        <v/>
      </c>
      <c r="T9" s="11">
        <f>IF(S9&lt;=0,"Pagato","Da saldare")</f>
        <v/>
      </c>
      <c r="U9" s="10" t="inlineStr">
        <is>
          <t>Saldo interamente versato</t>
        </is>
      </c>
    </row>
    <row r="10">
      <c r="A10" s="4" t="inlineStr">
        <is>
          <t>INT-007</t>
        </is>
      </c>
      <c r="B10" s="5" t="inlineStr">
        <is>
          <t>05/03/2026</t>
        </is>
      </c>
      <c r="C10" s="5" t="inlineStr">
        <is>
          <t>22/03/2026</t>
        </is>
      </c>
      <c r="D10" s="4" t="inlineStr">
        <is>
          <t>Rifacimento scale</t>
        </is>
      </c>
      <c r="E10" s="6" t="inlineStr">
        <is>
          <t>Rifacimento gradini e ringhiere scala condominiale</t>
        </is>
      </c>
      <c r="F10" s="4" t="inlineStr">
        <is>
          <t>Greco Marmi</t>
        </is>
      </c>
      <c r="G10" s="4" t="inlineStr">
        <is>
          <t>FT-2026-070</t>
        </is>
      </c>
      <c r="H10" s="4" t="inlineStr">
        <is>
          <t>Sara Greco</t>
        </is>
      </c>
      <c r="I10" s="4" t="inlineStr">
        <is>
          <t>Via Manzoni 6, Genova</t>
        </is>
      </c>
      <c r="J10" s="7" t="n">
        <v>9200</v>
      </c>
      <c r="K10" s="8" t="n">
        <v>0.1</v>
      </c>
      <c r="L10" s="9">
        <f>J10*(1+K10)</f>
        <v/>
      </c>
      <c r="M10" s="8" t="n">
        <v>1</v>
      </c>
      <c r="N10" s="9">
        <f>L10*M10</f>
        <v/>
      </c>
      <c r="O10" s="5" t="n">
        <v>1000</v>
      </c>
      <c r="P10" s="5" t="n">
        <v>102</v>
      </c>
      <c r="Q10" s="9">
        <f>IFERROR(N10*(P10/O10),0)</f>
        <v/>
      </c>
      <c r="R10" s="7" t="n">
        <v>1000</v>
      </c>
      <c r="S10" s="9">
        <f>Q10-R10</f>
        <v/>
      </c>
      <c r="T10" s="4">
        <f>IF(S10&lt;=0,"Pagato","Da saldare")</f>
        <v/>
      </c>
      <c r="U10" s="10" t="inlineStr"/>
    </row>
    <row r="11">
      <c r="A11" s="11" t="inlineStr">
        <is>
          <t>INT-008</t>
        </is>
      </c>
      <c r="B11" s="5" t="inlineStr">
        <is>
          <t>12/03/2026</t>
        </is>
      </c>
      <c r="C11" s="5" t="inlineStr">
        <is>
          <t>30/03/2026</t>
        </is>
      </c>
      <c r="D11" s="11" t="inlineStr">
        <is>
          <t>Sistemazione grondaie</t>
        </is>
      </c>
      <c r="E11" s="12" t="inlineStr">
        <is>
          <t>Sostituzione grondaie e pluviali in rame</t>
        </is>
      </c>
      <c r="F11" s="11" t="inlineStr">
        <is>
          <t>De Luca Lattoneria</t>
        </is>
      </c>
      <c r="G11" s="11" t="inlineStr">
        <is>
          <t>FT-2026-081</t>
        </is>
      </c>
      <c r="H11" s="11" t="inlineStr">
        <is>
          <t>Paolo De Luca</t>
        </is>
      </c>
      <c r="I11" s="11" t="inlineStr">
        <is>
          <t>Corso Vittorio 18, Verona</t>
        </is>
      </c>
      <c r="J11" s="7" t="n">
        <v>3600</v>
      </c>
      <c r="K11" s="8" t="n">
        <v>0.22</v>
      </c>
      <c r="L11" s="13">
        <f>J11*(1+K11)</f>
        <v/>
      </c>
      <c r="M11" s="8" t="n">
        <v>1</v>
      </c>
      <c r="N11" s="13">
        <f>L11*M11</f>
        <v/>
      </c>
      <c r="O11" s="5" t="n">
        <v>1000</v>
      </c>
      <c r="P11" s="5" t="n">
        <v>65</v>
      </c>
      <c r="Q11" s="13">
        <f>IFERROR(N11*(P11/O11),0)</f>
        <v/>
      </c>
      <c r="R11" s="7" t="n">
        <v>3600</v>
      </c>
      <c r="S11" s="13">
        <f>Q11-R11</f>
        <v/>
      </c>
      <c r="T11" s="11">
        <f>IF(S11&lt;=0,"Pagato","Da saldare")</f>
        <v/>
      </c>
      <c r="U11" s="10" t="inlineStr">
        <is>
          <t>Saldo interamente versato</t>
        </is>
      </c>
    </row>
    <row r="12">
      <c r="A12" s="4" t="inlineStr">
        <is>
          <t>INT-009</t>
        </is>
      </c>
      <c r="B12" s="5" t="inlineStr">
        <is>
          <t>20/03/2026</t>
        </is>
      </c>
      <c r="C12" s="5" t="inlineStr">
        <is>
          <t>08/04/2026</t>
        </is>
      </c>
      <c r="D12" s="4" t="inlineStr">
        <is>
          <t>Risanamento autorimessa</t>
        </is>
      </c>
      <c r="E12" s="6" t="inlineStr">
        <is>
          <t>Risanamento pavimentazione e impermeabilizzazione autorimessa</t>
        </is>
      </c>
      <c r="F12" s="4" t="inlineStr">
        <is>
          <t>Moretti Edile</t>
        </is>
      </c>
      <c r="G12" s="4" t="inlineStr">
        <is>
          <t>FT-2026-090</t>
        </is>
      </c>
      <c r="H12" s="4" t="inlineStr">
        <is>
          <t>Elena Moretti</t>
        </is>
      </c>
      <c r="I12" s="4" t="inlineStr">
        <is>
          <t>Via Trento 10, Padova</t>
        </is>
      </c>
      <c r="J12" s="7" t="n">
        <v>5400</v>
      </c>
      <c r="K12" s="8" t="n">
        <v>0.1</v>
      </c>
      <c r="L12" s="9">
        <f>J12*(1+K12)</f>
        <v/>
      </c>
      <c r="M12" s="8" t="n">
        <v>1</v>
      </c>
      <c r="N12" s="9">
        <f>L12*M12</f>
        <v/>
      </c>
      <c r="O12" s="5" t="n">
        <v>1000</v>
      </c>
      <c r="P12" s="5" t="n">
        <v>85</v>
      </c>
      <c r="Q12" s="9">
        <f>IFERROR(N12*(P12/O12),0)</f>
        <v/>
      </c>
      <c r="R12" s="7" t="n">
        <v>1200</v>
      </c>
      <c r="S12" s="9">
        <f>Q12-R12</f>
        <v/>
      </c>
      <c r="T12" s="4">
        <f>IF(S12&lt;=0,"Pagato","Da saldare")</f>
        <v/>
      </c>
      <c r="U12" s="10" t="inlineStr"/>
    </row>
    <row r="13">
      <c r="A13" s="14" t="inlineStr">
        <is>
          <t>TOTALI</t>
        </is>
      </c>
      <c r="B13" s="14" t="n"/>
      <c r="C13" s="14" t="n"/>
      <c r="D13" s="14" t="n"/>
      <c r="E13" s="14" t="n"/>
      <c r="F13" s="14" t="n"/>
      <c r="G13" s="14" t="n"/>
      <c r="H13" s="14" t="n"/>
      <c r="I13" s="14" t="n"/>
      <c r="J13" s="15">
        <f>SUM(J4:J12)</f>
        <v/>
      </c>
      <c r="K13" s="14" t="n"/>
      <c r="L13" s="15">
        <f>SUM(L4:L12)</f>
        <v/>
      </c>
      <c r="M13" s="14" t="n"/>
      <c r="N13" s="15">
        <f>SUM(N4:N12)</f>
        <v/>
      </c>
      <c r="O13" s="14" t="n"/>
      <c r="P13" s="14" t="n"/>
      <c r="Q13" s="15">
        <f>SUM(Q4:Q12)</f>
        <v/>
      </c>
      <c r="R13" s="15">
        <f>SUM(R4:R12)</f>
        <v/>
      </c>
      <c r="S13" s="15">
        <f>SUM(S4:S12)</f>
        <v/>
      </c>
      <c r="T13" s="14" t="n"/>
      <c r="U13" s="14" t="n"/>
    </row>
  </sheetData>
  <mergeCells count="2">
    <mergeCell ref="A1:U1"/>
    <mergeCell ref="A2:U2"/>
  </mergeCells>
  <conditionalFormatting sqref="S4:S12">
    <cfRule type="expression" priority="1" dxfId="0">
      <formula>S4&gt;0</formula>
    </cfRule>
    <cfRule type="expression" priority="2" dxfId="1">
      <formula>S4&lt;=0</formula>
    </cfRule>
  </conditionalFormatting>
  <conditionalFormatting sqref="T4:T12">
    <cfRule type="expression" priority="3" dxfId="2">
      <formula>T4="Da saldare"</formula>
    </cfRule>
    <cfRule type="expression" priority="4" dxfId="3">
      <formula>T4="Pagato"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38" customWidth="1" min="1" max="1"/>
    <col width="24" customWidth="1" min="2" max="2"/>
    <col width="20" customWidth="1" min="3" max="3"/>
    <col width="18" customWidth="1" min="4" max="4"/>
  </cols>
  <sheetData>
    <row r="1" ht="26" customHeight="1">
      <c r="A1" s="1" t="inlineStr">
        <is>
          <t>QUADRO RIEPILOGATIVO - MANUTENZIONI STRAORDINARIE</t>
        </is>
      </c>
    </row>
    <row r="2"/>
    <row r="3">
      <c r="A3" s="3" t="inlineStr">
        <is>
          <t>INDICATORE</t>
        </is>
      </c>
      <c r="B3" s="3" t="inlineStr">
        <is>
          <t>VALORE</t>
        </is>
      </c>
    </row>
    <row r="4">
      <c r="A4" s="6" t="inlineStr">
        <is>
          <t>Totale imponibile lavori straordinari</t>
        </is>
      </c>
      <c r="B4" s="16">
        <f>SUM('Riparto Spese'!J4:J12)</f>
        <v/>
      </c>
    </row>
    <row r="5">
      <c r="A5" s="12" t="inlineStr">
        <is>
          <t>Totale lordo lavori straordinari</t>
        </is>
      </c>
      <c r="B5" s="17">
        <f>SUM('Riparto Spese'!L4:L12)</f>
        <v/>
      </c>
    </row>
    <row r="6">
      <c r="A6" s="6" t="inlineStr">
        <is>
          <t>Totale ripartibile condominio</t>
        </is>
      </c>
      <c r="B6" s="16">
        <f>SUM('Riparto Spese'!N4:N12)</f>
        <v/>
      </c>
    </row>
    <row r="7">
      <c r="A7" s="12" t="inlineStr">
        <is>
          <t>Quota media per condomino</t>
        </is>
      </c>
      <c r="B7" s="17">
        <f>IFERROR(AVERAGE('Riparto Spese'!Q4:Q12),0)</f>
        <v/>
      </c>
    </row>
    <row r="8">
      <c r="A8" s="6" t="inlineStr">
        <is>
          <t>Totale acconti incassati</t>
        </is>
      </c>
      <c r="B8" s="16">
        <f>SUM('Riparto Spese'!R4:R12)</f>
        <v/>
      </c>
    </row>
    <row r="9">
      <c r="A9" s="12" t="inlineStr">
        <is>
          <t>Totale saldi da riscuotere</t>
        </is>
      </c>
      <c r="B9" s="17">
        <f>SUM('Riparto Spese'!S4:S12)</f>
        <v/>
      </c>
    </row>
    <row r="10">
      <c r="A10" s="6" t="inlineStr">
        <is>
          <t>Interventi pagati</t>
        </is>
      </c>
      <c r="B10" s="18">
        <f>COUNTIF('Riparto Spese'!T4:T12,"Pagato")</f>
        <v/>
      </c>
    </row>
    <row r="11">
      <c r="A11" s="12" t="inlineStr">
        <is>
          <t>Interventi da saldare</t>
        </is>
      </c>
      <c r="B11" s="19">
        <f>COUNTIF('Riparto Spese'!T4:T12,"Da saldare")</f>
        <v/>
      </c>
    </row>
    <row r="12">
      <c r="A12" s="6" t="inlineStr">
        <is>
          <t>Intervento piu oneroso (Totale Lordo)</t>
        </is>
      </c>
      <c r="B12" s="16">
        <f>MAX('Riparto Spese'!L4:L12)</f>
        <v/>
      </c>
    </row>
    <row r="13">
      <c r="A13" s="20" t="inlineStr">
        <is>
          <t>ID intervento con importo massimo</t>
        </is>
      </c>
      <c r="B13" s="4">
        <f>IFERROR(INDEX('Riparto Spese'!A4:A12,MATCH(MAX('Riparto Spese'!L4:L12),'Riparto Spese'!L4:L12,0)),"")</f>
        <v/>
      </c>
    </row>
    <row r="14">
      <c r="A14" s="21" t="inlineStr">
        <is>
          <t>Descrizione lavori intervento max</t>
        </is>
      </c>
      <c r="B14" s="12">
        <f>IFERROR(VLOOKUP(B13,'Riparto Spese'!A4:E12,5,FALSE),"")</f>
        <v/>
      </c>
    </row>
    <row r="15"/>
    <row r="16"/>
    <row r="17">
      <c r="A17" s="14" t="inlineStr">
        <is>
          <t>RIPARTO PER CONDOMINO</t>
        </is>
      </c>
      <c r="B17" s="22" t="n"/>
      <c r="C17" s="22" t="n"/>
      <c r="D17" s="22" t="n"/>
    </row>
    <row r="18">
      <c r="A18" s="3" t="inlineStr">
        <is>
          <t>Condomino</t>
        </is>
      </c>
      <c r="B18" s="3" t="inlineStr">
        <is>
          <t>Tipologia Intervento</t>
        </is>
      </c>
      <c r="C18" s="3" t="inlineStr">
        <is>
          <t>Quota Proprietario €</t>
        </is>
      </c>
      <c r="D18" s="3" t="inlineStr">
        <is>
          <t>Stato Pagamento</t>
        </is>
      </c>
    </row>
    <row r="19">
      <c r="A19" s="4">
        <f>'Riparto Spese'!H4</f>
        <v/>
      </c>
      <c r="B19" s="4">
        <f>'Riparto Spese'!D4</f>
        <v/>
      </c>
      <c r="C19" s="9">
        <f>'Riparto Spese'!Q4</f>
        <v/>
      </c>
      <c r="D19" s="4">
        <f>'Riparto Spese'!T4</f>
        <v/>
      </c>
    </row>
    <row r="20">
      <c r="A20" s="11">
        <f>'Riparto Spese'!H5</f>
        <v/>
      </c>
      <c r="B20" s="11">
        <f>'Riparto Spese'!D5</f>
        <v/>
      </c>
      <c r="C20" s="13">
        <f>'Riparto Spese'!Q5</f>
        <v/>
      </c>
      <c r="D20" s="11">
        <f>'Riparto Spese'!T5</f>
        <v/>
      </c>
    </row>
    <row r="21">
      <c r="A21" s="4">
        <f>'Riparto Spese'!H6</f>
        <v/>
      </c>
      <c r="B21" s="4">
        <f>'Riparto Spese'!D6</f>
        <v/>
      </c>
      <c r="C21" s="9">
        <f>'Riparto Spese'!Q6</f>
        <v/>
      </c>
      <c r="D21" s="4">
        <f>'Riparto Spese'!T6</f>
        <v/>
      </c>
    </row>
    <row r="22">
      <c r="A22" s="11">
        <f>'Riparto Spese'!H7</f>
        <v/>
      </c>
      <c r="B22" s="11">
        <f>'Riparto Spese'!D7</f>
        <v/>
      </c>
      <c r="C22" s="13">
        <f>'Riparto Spese'!Q7</f>
        <v/>
      </c>
      <c r="D22" s="11">
        <f>'Riparto Spese'!T7</f>
        <v/>
      </c>
    </row>
    <row r="23">
      <c r="A23" s="4">
        <f>'Riparto Spese'!H8</f>
        <v/>
      </c>
      <c r="B23" s="4">
        <f>'Riparto Spese'!D8</f>
        <v/>
      </c>
      <c r="C23" s="9">
        <f>'Riparto Spese'!Q8</f>
        <v/>
      </c>
      <c r="D23" s="4">
        <f>'Riparto Spese'!T8</f>
        <v/>
      </c>
    </row>
    <row r="24">
      <c r="A24" s="11">
        <f>'Riparto Spese'!H9</f>
        <v/>
      </c>
      <c r="B24" s="11">
        <f>'Riparto Spese'!D9</f>
        <v/>
      </c>
      <c r="C24" s="13">
        <f>'Riparto Spese'!Q9</f>
        <v/>
      </c>
      <c r="D24" s="11">
        <f>'Riparto Spese'!T9</f>
        <v/>
      </c>
    </row>
    <row r="25">
      <c r="A25" s="4">
        <f>'Riparto Spese'!H10</f>
        <v/>
      </c>
      <c r="B25" s="4">
        <f>'Riparto Spese'!D10</f>
        <v/>
      </c>
      <c r="C25" s="9">
        <f>'Riparto Spese'!Q10</f>
        <v/>
      </c>
      <c r="D25" s="4">
        <f>'Riparto Spese'!T10</f>
        <v/>
      </c>
    </row>
    <row r="26">
      <c r="A26" s="11">
        <f>'Riparto Spese'!H11</f>
        <v/>
      </c>
      <c r="B26" s="11">
        <f>'Riparto Spese'!D11</f>
        <v/>
      </c>
      <c r="C26" s="13">
        <f>'Riparto Spese'!Q11</f>
        <v/>
      </c>
      <c r="D26" s="11">
        <f>'Riparto Spese'!T11</f>
        <v/>
      </c>
    </row>
    <row r="27">
      <c r="A27" s="4">
        <f>'Riparto Spese'!H12</f>
        <v/>
      </c>
      <c r="B27" s="4">
        <f>'Riparto Spese'!D12</f>
        <v/>
      </c>
      <c r="C27" s="9">
        <f>'Riparto Spese'!Q12</f>
        <v/>
      </c>
      <c r="D27" s="4">
        <f>'Riparto Spese'!T12</f>
        <v/>
      </c>
    </row>
    <row r="28"/>
    <row r="29"/>
    <row r="30">
      <c r="A30" s="14" t="inlineStr">
        <is>
          <t>ANDAMENTO CUMULATO SPESE STRAORDINARIE</t>
        </is>
      </c>
      <c r="B30" s="22" t="n"/>
    </row>
    <row r="31">
      <c r="A31" s="3" t="inlineStr">
        <is>
          <t>Intervento (Data Fattura)</t>
        </is>
      </c>
      <c r="B31" s="3" t="inlineStr">
        <is>
          <t>Totale Cumulato €</t>
        </is>
      </c>
    </row>
    <row r="32">
      <c r="A32" s="4">
        <f>'Riparto Spese'!C4</f>
        <v/>
      </c>
      <c r="B32" s="9">
        <f>'Riparto Spese'!L4</f>
        <v/>
      </c>
    </row>
    <row r="33">
      <c r="A33" s="11">
        <f>'Riparto Spese'!C5</f>
        <v/>
      </c>
      <c r="B33" s="13">
        <f>B32+'Riparto Spese'!L5</f>
        <v/>
      </c>
    </row>
    <row r="34">
      <c r="A34" s="4">
        <f>'Riparto Spese'!C6</f>
        <v/>
      </c>
      <c r="B34" s="9">
        <f>B33+'Riparto Spese'!L6</f>
        <v/>
      </c>
    </row>
    <row r="35">
      <c r="A35" s="11">
        <f>'Riparto Spese'!C7</f>
        <v/>
      </c>
      <c r="B35" s="13">
        <f>B34+'Riparto Spese'!L7</f>
        <v/>
      </c>
    </row>
    <row r="36">
      <c r="A36" s="4">
        <f>'Riparto Spese'!C8</f>
        <v/>
      </c>
      <c r="B36" s="9">
        <f>B35+'Riparto Spese'!L8</f>
        <v/>
      </c>
    </row>
    <row r="37">
      <c r="A37" s="11">
        <f>'Riparto Spese'!C9</f>
        <v/>
      </c>
      <c r="B37" s="13">
        <f>B36+'Riparto Spese'!L9</f>
        <v/>
      </c>
    </row>
    <row r="38">
      <c r="A38" s="4">
        <f>'Riparto Spese'!C10</f>
        <v/>
      </c>
      <c r="B38" s="9">
        <f>B37+'Riparto Spese'!L10</f>
        <v/>
      </c>
    </row>
    <row r="39">
      <c r="A39" s="11">
        <f>'Riparto Spese'!C11</f>
        <v/>
      </c>
      <c r="B39" s="13">
        <f>B38+'Riparto Spese'!L11</f>
        <v/>
      </c>
    </row>
    <row r="40">
      <c r="A40" s="4">
        <f>'Riparto Spese'!C12</f>
        <v/>
      </c>
      <c r="B40" s="9">
        <f>B39+'Riparto Spese'!L12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32"/>
  <sheetViews>
    <sheetView workbookViewId="0">
      <selection activeCell="A1" sqref="A1"/>
    </sheetView>
  </sheetViews>
  <sheetFormatPr baseColWidth="8" defaultRowHeight="15"/>
  <cols>
    <col width="42" customWidth="1" min="1" max="1"/>
    <col width="70" customWidth="1" min="2" max="2"/>
  </cols>
  <sheetData>
    <row r="1" ht="26" customHeight="1">
      <c r="A1" s="1" t="inlineStr">
        <is>
          <t>GUIDA OPERATIVA - RIPARTO SPESE MANUTENZIONI STRAORDINARIE</t>
        </is>
      </c>
    </row>
    <row r="2"/>
    <row r="3">
      <c r="A3" s="23" t="inlineStr">
        <is>
          <t>Cosa e il riparto per millesimi</t>
        </is>
      </c>
      <c r="B3" s="24" t="n"/>
    </row>
    <row r="4" ht="55" customHeight="1">
      <c r="A4" s="25" t="inlineStr">
        <is>
          <t>La ripartizione delle spese straordinarie di condominio avviene in base ai millesimi di proprieta di ciascuna unita immobiliare, secondo il regolamento condominiale e le tabelle millesimali approvate. La quota di ciascun proprietario si calcola come: Quota Condominio x (Millesimi Proprietario / Millesimi Condominio).</t>
        </is>
      </c>
      <c r="B4" s="24" t="n"/>
    </row>
    <row r="5"/>
    <row r="6">
      <c r="A6" s="23" t="inlineStr">
        <is>
          <t>Foglio "Riparto Spese"</t>
        </is>
      </c>
      <c r="B6" s="24" t="n"/>
    </row>
    <row r="7" ht="55" customHeight="1">
      <c r="A7" s="25" t="inlineStr">
        <is>
          <t>Elenco degli interventi di manutenzione straordinaria deliberati dall assemblea, con imponibile, IVA, totale lordo, quota ripartibile, millesimi e calcolo automatico della quota per ogni proprietario, degli acconti versati e del saldo da versare.</t>
        </is>
      </c>
      <c r="B7" s="24" t="n"/>
    </row>
    <row r="8"/>
    <row r="9">
      <c r="A9" s="23" t="inlineStr">
        <is>
          <t>Casi particolari</t>
        </is>
      </c>
      <c r="B9" s="24" t="n"/>
    </row>
    <row r="10" ht="55" customHeight="1">
      <c r="A10" s="25" t="inlineStr">
        <is>
          <t>Balconi e terrazze di proprieta esclusiva: spese a carico del solo proprietario. Facciate, tetto, ascensore, impermeabilizzazioni e caldaia centralizzata: spese a carico di tutti i condomini secondo i millesimi generali, salvo diversa tabella millesimale (es. ascensore per piano, riscaldamento per consumo).</t>
        </is>
      </c>
      <c r="B10" s="24" t="n"/>
    </row>
    <row r="11"/>
    <row r="12">
      <c r="A12" s="23" t="inlineStr">
        <is>
          <t>Colonna Stato Pagamento</t>
        </is>
      </c>
      <c r="B12" s="24" t="n"/>
    </row>
    <row r="13" ht="55" customHeight="1">
      <c r="A13" s="25" t="inlineStr">
        <is>
          <t>Calcolata automaticamente con formula IF: se il Saldo da Versare e minore o uguale a zero risulta "Pagato", altrimenti "Da saldare". Verificare periodicamente i solleciti da inviare ai condomini con saldo residuo.</t>
        </is>
      </c>
      <c r="B13" s="24" t="n"/>
    </row>
    <row r="14"/>
    <row r="15">
      <c r="A15" s="23" t="inlineStr">
        <is>
          <t>Formato importi e date</t>
        </is>
      </c>
      <c r="B15" s="24" t="n"/>
    </row>
    <row r="16" ht="55" customHeight="1">
      <c r="A16" s="25" t="inlineStr">
        <is>
          <t>Tutti gli importi sono espressi in euro con formato italiano (es. 1.234,56 €). Le date sono espresse nel formato GG/MM/AAAA (es. 15/01/2026).</t>
        </is>
      </c>
      <c r="B16" s="24" t="n"/>
    </row>
    <row r="17"/>
    <row r="18">
      <c r="A18" s="23" t="inlineStr">
        <is>
          <t>Foglio "Quadro Riepilogativo"</t>
        </is>
      </c>
      <c r="B18" s="24" t="n"/>
    </row>
    <row r="19" ht="55" customHeight="1">
      <c r="A19" s="25" t="inlineStr">
        <is>
          <t>Riepiloga i totali generali, la quota media per condomino, i saldi da riscuotere, il numero di interventi pagati e da saldare, l intervento piu oneroso e propone grafici di confronto tra condomini, tipologie di intervento e andamento cumulato nel tempo.</t>
        </is>
      </c>
      <c r="B19" s="24" t="n"/>
    </row>
    <row r="20"/>
    <row r="21">
      <c r="A21" s="23" t="inlineStr">
        <is>
          <t>Legenda colori</t>
        </is>
      </c>
      <c r="B21" s="24" t="n"/>
    </row>
    <row r="22" ht="55" customHeight="1">
      <c r="A22" s="25" t="inlineStr">
        <is>
          <t>Giallo pallido (#FFFBEB): celle di input modificabili dall utente. Rosso (#DC2626): saldi ancora da versare o valori di alert. Verde (#16A34A): saldi azzerati o valori positivi. Rosso scuro (#C8102E): righe di subtotale/sezione.</t>
        </is>
      </c>
      <c r="B22" s="24" t="n"/>
    </row>
    <row r="23"/>
    <row r="24">
      <c r="A24" s="23" t="inlineStr">
        <is>
          <t>Nota legale</t>
        </is>
      </c>
      <c r="B24" s="24" t="n"/>
    </row>
    <row r="25" ht="55" customHeight="1">
      <c r="A25" s="25" t="inlineStr">
        <is>
          <t>Il presente file e un modello operativo di supporto alla gestione condominiale e non costituisce consulenza legale, fiscale o amministrativa. Per la corretta imputazione delle spese e l applicazione delle tabelle millesimali si raccomanda di consultare l amministratore di condominio e/o un professionista abilitato.</t>
        </is>
      </c>
      <c r="B25" s="24" t="n"/>
    </row>
    <row r="26"/>
    <row r="27"/>
    <row r="28">
      <c r="A28" s="14" t="inlineStr">
        <is>
          <t>LEGENDA COLORI CELLE</t>
        </is>
      </c>
      <c r="B28" s="22" t="n"/>
    </row>
    <row r="29">
      <c r="A29" s="26" t="inlineStr">
        <is>
          <t>Input / editabile</t>
        </is>
      </c>
      <c r="B29" s="27" t="n"/>
    </row>
    <row r="30">
      <c r="A30" s="26" t="inlineStr">
        <is>
          <t>Positivo / saldato</t>
        </is>
      </c>
      <c r="B30" s="28" t="n"/>
    </row>
    <row r="31">
      <c r="A31" s="26" t="inlineStr">
        <is>
          <t>Alert / da saldare</t>
        </is>
      </c>
      <c r="B31" s="29" t="n"/>
    </row>
    <row r="32">
      <c r="A32" s="26" t="inlineStr">
        <is>
          <t>Subtotale / sezione</t>
        </is>
      </c>
      <c r="B32" s="22" t="n"/>
    </row>
  </sheetData>
  <mergeCells count="17">
    <mergeCell ref="A1:B1"/>
    <mergeCell ref="A3:B3"/>
    <mergeCell ref="A4:B4"/>
    <mergeCell ref="A6:B6"/>
    <mergeCell ref="A7:B7"/>
    <mergeCell ref="A9:B9"/>
    <mergeCell ref="A10:B10"/>
    <mergeCell ref="A12:B12"/>
    <mergeCell ref="A13:B13"/>
    <mergeCell ref="A15:B15"/>
    <mergeCell ref="A16:B16"/>
    <mergeCell ref="A18:B18"/>
    <mergeCell ref="A19:B19"/>
    <mergeCell ref="A21:B21"/>
    <mergeCell ref="A22:B22"/>
    <mergeCell ref="A24:B24"/>
    <mergeCell ref="A25:B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2026-07-14T04:03:55Z</dcterms:created>
  <dcterms:modified xmlns:dcterms="http://purl.org/dc/terms/" xmlns:xsi="http://www.w3.org/2001/XMLSchema-instance" xsi:type="dcterms:W3CDTF">2026-07-14T04:03:55Z</dcterms:modified>
</cp:coreProperties>
</file>