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 contratti" sheetId="1" state="visible" r:id="rId1"/>
    <sheet xmlns:r="http://schemas.openxmlformats.org/officeDocument/2006/relationships" name="Tabelle aliquote" sheetId="2" state="visible" r:id="rId2"/>
    <sheet xmlns:r="http://schemas.openxmlformats.org/officeDocument/2006/relationships" name="Riepilogo" sheetId="3" state="visible" r:id="rId3"/>
    <sheet xmlns:r="http://schemas.openxmlformats.org/officeDocument/2006/relationships" name="Istruzioni" sheetId="4" state="visible" r:id="rId4"/>
  </sheets>
  <definedNames>
    <definedName name="_xlnm._FilterDatabase" localSheetId="0" hidden="1">'Registro contratti'!$A$1:$Z$101</definedName>
    <definedName name="_xlnm._FilterDatabase" localSheetId="1" hidden="1">'Tabelle aliquote'!$A$2:$D$102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.##0,00 &quot;€&quot;"/>
    <numFmt numFmtId="166" formatCode="0,0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5"/>
    </font>
    <font>
      <name val="Calibri"/>
      <b val="1"/>
      <color rgb="00FFFFFF"/>
      <sz val="10"/>
    </font>
    <font>
      <name val="Calibri"/>
      <b val="1"/>
      <color rgb="001F2937"/>
      <sz val="10"/>
    </font>
  </fonts>
  <fills count="8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C8102E"/>
      </patternFill>
    </fill>
    <fill>
      <patternFill patternType="solid">
        <fgColor rgb="00E2E8F0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49" fontId="2" fillId="4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166" fontId="2" fillId="4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165" fontId="5" fillId="7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1" fontId="5" fillId="7" borderId="1" applyAlignment="1" pivotButton="0" quotePrefix="0" xfId="0">
      <alignment horizontal="center" vertical="center"/>
    </xf>
    <xf numFmtId="166" fontId="5" fillId="7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165" fontId="5" fillId="3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6" fontId="2" fillId="4" borderId="1" applyAlignment="1" pivotButton="0" quotePrefix="0" xfId="0">
      <alignment horizontal="center" vertical="center"/>
    </xf>
    <xf numFmtId="165" fontId="5" fillId="7" borderId="1" applyAlignment="1" pivotButton="0" quotePrefix="0" xfId="0">
      <alignment horizontal="center" vertical="center"/>
    </xf>
    <xf numFmtId="166" fontId="5" fillId="7" borderId="1" applyAlignment="1" pivotButton="0" quotePrefix="0" xfId="0">
      <alignment horizontal="center" vertical="center"/>
    </xf>
    <xf numFmtId="165" fontId="5" fillId="3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1F2937"/>
        <sz val="10"/>
      </font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Imposta dovuta per contratto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'Registro contratti'!U1</f>
            </strRef>
          </tx>
          <spPr>
            <a:solidFill xmlns:a="http://schemas.openxmlformats.org/drawingml/2006/main">
              <a:srgbClr val="1E293B"/>
            </a:solidFill>
            <a:ln xmlns:a="http://schemas.openxmlformats.org/drawingml/2006/main">
              <a:solidFill>
                <a:srgbClr val="1E293B"/>
              </a:solidFill>
              <a:prstDash val="solid"/>
            </a:ln>
          </spPr>
          <cat>
            <numRef>
              <f>'Registro contratti'!$A$2:$A$101</f>
            </numRef>
          </cat>
          <val>
            <numRef>
              <f>'Registro contratti'!$U$2:$U$101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ID contratto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Imposta dovuta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Distribuzione contratti per tipologia</a:t>
            </a:r>
          </a:p>
        </rich>
      </tx>
    </title>
    <plotArea>
      <pieChart>
        <varyColors val="1"/>
        <ser>
          <idx val="0"/>
          <order val="0"/>
          <tx>
            <strRef>
              <f>'Riepilogo'!B16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prstDash val="solid"/>
            </a:ln>
          </spPr>
          <cat>
            <numRef>
              <f>'Riepilogo'!$A$17:$A$21</f>
            </numRef>
          </cat>
          <val>
            <numRef>
              <f>'Riepilogo'!$B$17:$B$21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Confronto quota locatore e conduttore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'Riepilogo'!B34</f>
            </strRef>
          </tx>
          <spPr>
            <a:solidFill xmlns:a="http://schemas.openxmlformats.org/drawingml/2006/main">
              <a:srgbClr val="1E293B"/>
            </a:solidFill>
            <a:ln xmlns:a="http://schemas.openxmlformats.org/drawingml/2006/main">
              <a:solidFill>
                <a:srgbClr val="1E293B"/>
              </a:solidFill>
              <a:prstDash val="solid"/>
            </a:ln>
          </spPr>
          <cat>
            <numRef>
              <f>'Riepilogo'!$A$35</f>
            </numRef>
          </cat>
          <val>
            <numRef>
              <f>'Riepilogo'!$B$35</f>
            </numRef>
          </val>
        </ser>
        <ser>
          <idx val="1"/>
          <order val="1"/>
          <tx>
            <strRef>
              <f>'Riepilogo'!C34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solidFill>
                <a:srgbClr val="C8102E"/>
              </a:solidFill>
              <a:prstDash val="solid"/>
            </a:ln>
          </spPr>
          <cat>
            <numRef>
              <f>'Riepilogo'!$A$35</f>
            </numRef>
          </cat>
          <val>
            <numRef>
              <f>'Riepilogo'!$C$35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Importo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Categoria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19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3</col>
      <colOff>0</colOff>
      <row>36</row>
      <rowOff>0</rowOff>
    </from>
    <ext cx="576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4" customWidth="1" min="3" max="3"/>
    <col width="21" customWidth="1" min="4" max="4"/>
    <col width="24" customWidth="1" min="5" max="5"/>
    <col width="27" customWidth="1" min="6" max="6"/>
    <col width="30" customWidth="1" min="7" max="7"/>
    <col width="16" customWidth="1" min="8" max="8"/>
    <col width="29" customWidth="1" min="9" max="9"/>
    <col width="15" customWidth="1" min="10" max="10"/>
    <col width="15" customWidth="1" min="11" max="11"/>
    <col width="16" customWidth="1" min="12" max="12"/>
    <col width="16" customWidth="1" min="13" max="13"/>
    <col width="15" customWidth="1" min="14" max="14"/>
    <col width="20" customWidth="1" min="15" max="15"/>
    <col width="17" customWidth="1" min="16" max="16"/>
    <col width="15" customWidth="1" min="17" max="17"/>
    <col width="13" customWidth="1" min="18" max="18"/>
    <col width="19" customWidth="1" min="19" max="19"/>
    <col width="19" customWidth="1" min="20" max="20"/>
    <col width="18" customWidth="1" min="21" max="21"/>
    <col width="16" customWidth="1" min="22" max="22"/>
    <col width="17" customWidth="1" min="23" max="23"/>
    <col width="17" customWidth="1" min="24" max="24"/>
    <col width="24" customWidth="1" min="25" max="25"/>
    <col width="35" customWidth="1" min="26" max="26"/>
  </cols>
  <sheetData>
    <row r="1" ht="38" customHeight="1">
      <c r="A1" s="1" t="inlineStr">
        <is>
          <t>ID contratto</t>
        </is>
      </c>
      <c r="B1" s="1" t="inlineStr">
        <is>
          <t>Locatore</t>
        </is>
      </c>
      <c r="C1" s="1" t="inlineStr">
        <is>
          <t>Codice fiscale/P.IVA locatore</t>
        </is>
      </c>
      <c r="D1" s="1" t="inlineStr">
        <is>
          <t>Conduttore</t>
        </is>
      </c>
      <c r="E1" s="1" t="inlineStr">
        <is>
          <t>Codice fiscale conduttore</t>
        </is>
      </c>
      <c r="F1" s="1" t="inlineStr">
        <is>
          <t>Società immobiliare</t>
        </is>
      </c>
      <c r="G1" s="1" t="inlineStr">
        <is>
          <t>Indirizzo immobile</t>
        </is>
      </c>
      <c r="H1" s="1" t="inlineStr">
        <is>
          <t>Comune</t>
        </is>
      </c>
      <c r="I1" s="1" t="inlineStr">
        <is>
          <t>Tipologia contratto</t>
        </is>
      </c>
      <c r="J1" s="1" t="inlineStr">
        <is>
          <t>Data decorrenza</t>
        </is>
      </c>
      <c r="K1" s="1" t="inlineStr">
        <is>
          <t>Data scadenza</t>
        </is>
      </c>
      <c r="L1" s="1" t="inlineStr">
        <is>
          <t>Canone mensile</t>
        </is>
      </c>
      <c r="M1" s="1" t="inlineStr">
        <is>
          <t>Canone annuo</t>
        </is>
      </c>
      <c r="N1" s="1" t="inlineStr">
        <is>
          <t>Cedolare secca</t>
        </is>
      </c>
      <c r="O1" s="1" t="inlineStr">
        <is>
          <t>Aliquota imposta registro</t>
        </is>
      </c>
      <c r="P1" s="1" t="inlineStr">
        <is>
          <t>Annualità di riferimento</t>
        </is>
      </c>
      <c r="Q1" s="1" t="inlineStr">
        <is>
          <t>Data versamento</t>
        </is>
      </c>
      <c r="R1" s="1" t="inlineStr">
        <is>
          <t>Numero rate</t>
        </is>
      </c>
      <c r="S1" s="1" t="inlineStr">
        <is>
          <t>Imposta registro teorica</t>
        </is>
      </c>
      <c r="T1" s="1" t="inlineStr">
        <is>
          <t>Imposta minima applicata</t>
        </is>
      </c>
      <c r="U1" s="1" t="inlineStr">
        <is>
          <t>Imposta registro dovuta</t>
        </is>
      </c>
      <c r="V1" s="1" t="inlineStr">
        <is>
          <t>Quota locatore</t>
        </is>
      </c>
      <c r="W1" s="1" t="inlineStr">
        <is>
          <t>Quota conduttore</t>
        </is>
      </c>
      <c r="X1" s="1" t="inlineStr">
        <is>
          <t>Stato versamento</t>
        </is>
      </c>
      <c r="Y1" s="1" t="inlineStr">
        <is>
          <t>Modello RLI / protocollo</t>
        </is>
      </c>
      <c r="Z1" s="1" t="inlineStr">
        <is>
          <t>Note</t>
        </is>
      </c>
    </row>
    <row r="2" ht="21" customHeight="1">
      <c r="A2" s="2" t="inlineStr">
        <is>
          <t>CTR-2026-001</t>
        </is>
      </c>
      <c r="B2" s="3" t="inlineStr">
        <is>
          <t>Marco Rossi</t>
        </is>
      </c>
      <c r="C2" s="4" t="inlineStr">
        <is>
          <t>RSSMRC80A01F205X</t>
        </is>
      </c>
      <c r="D2" s="3" t="inlineStr">
        <is>
          <t>Chiara Neri</t>
        </is>
      </c>
      <c r="E2" s="4" t="inlineStr">
        <is>
          <t>NRECHR88C41F205Y</t>
        </is>
      </c>
      <c r="F2" s="3" t="inlineStr">
        <is>
          <t>Immobiliare Lombardia SRL</t>
        </is>
      </c>
      <c r="G2" s="3" t="inlineStr">
        <is>
          <t>Via Roma 12</t>
        </is>
      </c>
      <c r="H2" s="2" t="inlineStr">
        <is>
          <t>Milano</t>
        </is>
      </c>
      <c r="I2" s="3" t="inlineStr">
        <is>
          <t>4+4 libero</t>
        </is>
      </c>
      <c r="J2" s="31" t="n">
        <v>46037</v>
      </c>
      <c r="K2" s="31" t="n">
        <v>47497</v>
      </c>
      <c r="L2" s="32" t="n">
        <v>1150</v>
      </c>
      <c r="M2" s="33">
        <f>IF(OR(A2="",L2=""),"",L2*12)</f>
        <v/>
      </c>
      <c r="N2" s="2" t="inlineStr">
        <is>
          <t>Sì</t>
        </is>
      </c>
      <c r="O2" s="34">
        <f>IF(OR(A2="",I2=""),"",IFERROR(VLOOKUP(I2,'Tabelle aliquote'!$A$3:$D$102,2,FALSE),""))</f>
        <v/>
      </c>
      <c r="P2" s="2" t="n">
        <v>2026</v>
      </c>
      <c r="Q2" s="31" t="n">
        <v>46243</v>
      </c>
      <c r="R2" s="2" t="n">
        <v>1</v>
      </c>
      <c r="S2" s="33">
        <f>IF(OR(A2="",M2="",O2=""),"",IFERROR(M2*O2,0))</f>
        <v/>
      </c>
      <c r="T2" s="33">
        <f>IF(OR(A2="",S2=""),"",IF(S2&lt;'Tabelle aliquote'!$G$3,'Tabelle aliquote'!$G$3,S2))</f>
        <v/>
      </c>
      <c r="U2" s="33">
        <f>IF(OR(A2="",N2="",T2=""),"",IF(N2="Sì",0,T2))</f>
        <v/>
      </c>
      <c r="V2" s="33">
        <f>IF(OR(A2="",U2=""),"",IFERROR(U2*50%,0))</f>
        <v/>
      </c>
      <c r="W2" s="33">
        <f>IF(OR(A2="",U2="",V2=""),"",IFERROR(U2-V2,0))</f>
        <v/>
      </c>
      <c r="X2" s="9">
        <f>IF(A2="","",IF(Q2="","Da versare",IF(Q2&lt;=TODAY(),"Versata","Programmata")))</f>
        <v/>
      </c>
      <c r="Y2" s="4" t="inlineStr">
        <is>
          <t>RLI-2026-000145</t>
        </is>
      </c>
      <c r="Z2" s="3" t="inlineStr">
        <is>
          <t>Contratto abitativo attivo</t>
        </is>
      </c>
    </row>
    <row r="3" ht="21" customHeight="1">
      <c r="A3" s="2" t="inlineStr">
        <is>
          <t>CTR-2026-002</t>
        </is>
      </c>
      <c r="B3" s="3" t="inlineStr">
        <is>
          <t>Giulia Bianchi</t>
        </is>
      </c>
      <c r="C3" s="4" t="inlineStr">
        <is>
          <t>BNCGLI82D51H501Z</t>
        </is>
      </c>
      <c r="D3" s="3" t="inlineStr">
        <is>
          <t>Alessandro Sala</t>
        </is>
      </c>
      <c r="E3" s="4" t="inlineStr">
        <is>
          <t>SLLLSN89E12H501M</t>
        </is>
      </c>
      <c r="F3" s="3" t="inlineStr">
        <is>
          <t>Nessuna</t>
        </is>
      </c>
      <c r="G3" s="3" t="inlineStr">
        <is>
          <t>Corso Italia 45</t>
        </is>
      </c>
      <c r="H3" s="2" t="inlineStr">
        <is>
          <t>Roma</t>
        </is>
      </c>
      <c r="I3" s="3" t="inlineStr">
        <is>
          <t>3+2 canone concordato</t>
        </is>
      </c>
      <c r="J3" s="31" t="n">
        <v>46113</v>
      </c>
      <c r="K3" s="31" t="n">
        <v>46843</v>
      </c>
      <c r="L3" s="32" t="n">
        <v>850</v>
      </c>
      <c r="M3" s="35">
        <f>IF(OR(A3="",L3=""),"",L3*12)</f>
        <v/>
      </c>
      <c r="N3" s="2" t="inlineStr">
        <is>
          <t>No</t>
        </is>
      </c>
      <c r="O3" s="36">
        <f>IF(OR(A3="",I3=""),"",IFERROR(VLOOKUP(I3,'Tabelle aliquote'!$A$3:$D$102,2,FALSE),""))</f>
        <v/>
      </c>
      <c r="P3" s="2" t="n">
        <v>2026</v>
      </c>
      <c r="Q3" s="31" t="n">
        <v>46261</v>
      </c>
      <c r="R3" s="2" t="n">
        <v>1</v>
      </c>
      <c r="S3" s="35">
        <f>IF(OR(A3="",M3="",O3=""),"",IFERROR(M3*O3,0))</f>
        <v/>
      </c>
      <c r="T3" s="35">
        <f>IF(OR(A3="",S3=""),"",IF(S3&lt;'Tabelle aliquote'!$G$3,'Tabelle aliquote'!$G$3,S3))</f>
        <v/>
      </c>
      <c r="U3" s="35">
        <f>IF(OR(A3="",N3="",T3=""),"",IF(N3="Sì",0,T3))</f>
        <v/>
      </c>
      <c r="V3" s="35">
        <f>IF(OR(A3="",U3=""),"",IFERROR(U3*50%,0))</f>
        <v/>
      </c>
      <c r="W3" s="35">
        <f>IF(OR(A3="",U3="",V3=""),"",IFERROR(U3-V3,0))</f>
        <v/>
      </c>
      <c r="X3" s="12">
        <f>IF(A3="","",IF(Q3="","Da versare",IF(Q3&lt;=TODAY(),"Versata","Programmata")))</f>
        <v/>
      </c>
      <c r="Y3" s="4" t="inlineStr">
        <is>
          <t>RLI-2026-000278</t>
        </is>
      </c>
      <c r="Z3" s="3" t="inlineStr">
        <is>
          <t>Rinnovo annuale del contratto</t>
        </is>
      </c>
    </row>
    <row r="4" ht="21" customHeight="1">
      <c r="A4" s="2" t="inlineStr">
        <is>
          <t>CTR-2026-003</t>
        </is>
      </c>
      <c r="B4" s="3" t="inlineStr">
        <is>
          <t>Luca Ferrari</t>
        </is>
      </c>
      <c r="C4" s="4" t="inlineStr">
        <is>
          <t>FRRLCU79F10L219K</t>
        </is>
      </c>
      <c r="D4" s="3" t="inlineStr">
        <is>
          <t>Martina Gallo</t>
        </is>
      </c>
      <c r="E4" s="4" t="inlineStr">
        <is>
          <t>GLLMTN94G63L219P</t>
        </is>
      </c>
      <c r="F4" s="3" t="inlineStr">
        <is>
          <t>Nessuna</t>
        </is>
      </c>
      <c r="G4" s="3" t="inlineStr">
        <is>
          <t>Via Garibaldi 8</t>
        </is>
      </c>
      <c r="H4" s="2" t="inlineStr">
        <is>
          <t>Torino</t>
        </is>
      </c>
      <c r="I4" s="3" t="inlineStr">
        <is>
          <t>Transitorio</t>
        </is>
      </c>
      <c r="J4" s="31" t="n">
        <v>46173</v>
      </c>
      <c r="K4" s="31" t="n">
        <v>46533</v>
      </c>
      <c r="L4" s="32" t="n">
        <v>780</v>
      </c>
      <c r="M4" s="33">
        <f>IF(OR(A4="",L4=""),"",L4*12)</f>
        <v/>
      </c>
      <c r="N4" s="2" t="inlineStr">
        <is>
          <t>Sì</t>
        </is>
      </c>
      <c r="O4" s="34">
        <f>IF(OR(A4="",I4=""),"",IFERROR(VLOOKUP(I4,'Tabelle aliquote'!$A$3:$D$102,2,FALSE),""))</f>
        <v/>
      </c>
      <c r="P4" s="2" t="n">
        <v>2026</v>
      </c>
      <c r="Q4" s="31" t="n"/>
      <c r="R4" s="2" t="n">
        <v>1</v>
      </c>
      <c r="S4" s="33">
        <f>IF(OR(A4="",M4="",O4=""),"",IFERROR(M4*O4,0))</f>
        <v/>
      </c>
      <c r="T4" s="33">
        <f>IF(OR(A4="",S4=""),"",IF(S4&lt;'Tabelle aliquote'!$G$3,'Tabelle aliquote'!$G$3,S4))</f>
        <v/>
      </c>
      <c r="U4" s="33">
        <f>IF(OR(A4="",N4="",T4=""),"",IF(N4="Sì",0,T4))</f>
        <v/>
      </c>
      <c r="V4" s="33">
        <f>IF(OR(A4="",U4=""),"",IFERROR(U4*50%,0))</f>
        <v/>
      </c>
      <c r="W4" s="33">
        <f>IF(OR(A4="",U4="",V4=""),"",IFERROR(U4-V4,0))</f>
        <v/>
      </c>
      <c r="X4" s="9">
        <f>IF(A4="","",IF(Q4="","Da versare",IF(Q4&lt;=TODAY(),"Versata","Programmata")))</f>
        <v/>
      </c>
      <c r="Y4" s="4" t="inlineStr">
        <is>
          <t>RLI-2026-000356</t>
        </is>
      </c>
      <c r="Z4" s="3" t="inlineStr">
        <is>
          <t>Durata transitoria; versamento non richiesto in cedolare</t>
        </is>
      </c>
    </row>
    <row r="5" ht="21" customHeight="1">
      <c r="A5" s="2" t="inlineStr">
        <is>
          <t>CTR-2026-004</t>
        </is>
      </c>
      <c r="B5" s="3" t="inlineStr">
        <is>
          <t>Anna Esposito</t>
        </is>
      </c>
      <c r="C5" s="4" t="inlineStr">
        <is>
          <t>SPSNNA81H61F839N</t>
        </is>
      </c>
      <c r="D5" s="3" t="inlineStr">
        <is>
          <t>Davide Rinaldi</t>
        </is>
      </c>
      <c r="E5" s="4" t="inlineStr">
        <is>
          <t>RNLDVD87L20F839A</t>
        </is>
      </c>
      <c r="F5" s="3" t="inlineStr">
        <is>
          <t>Immobiliare Partenope SRL</t>
        </is>
      </c>
      <c r="G5" s="3" t="inlineStr">
        <is>
          <t>Via Toledo 91</t>
        </is>
      </c>
      <c r="H5" s="2" t="inlineStr">
        <is>
          <t>Napoli</t>
        </is>
      </c>
      <c r="I5" s="3" t="inlineStr">
        <is>
          <t>4+4 libero</t>
        </is>
      </c>
      <c r="J5" s="31" t="n">
        <v>46228</v>
      </c>
      <c r="K5" s="31" t="n">
        <v>47688</v>
      </c>
      <c r="L5" s="32" t="n">
        <v>950</v>
      </c>
      <c r="M5" s="35">
        <f>IF(OR(A5="",L5=""),"",L5*12)</f>
        <v/>
      </c>
      <c r="N5" s="2" t="inlineStr">
        <is>
          <t>No</t>
        </is>
      </c>
      <c r="O5" s="36">
        <f>IF(OR(A5="",I5=""),"",IFERROR(VLOOKUP(I5,'Tabelle aliquote'!$A$3:$D$102,2,FALSE),""))</f>
        <v/>
      </c>
      <c r="P5" s="2" t="n">
        <v>2026</v>
      </c>
      <c r="Q5" s="31" t="n"/>
      <c r="R5" s="2" t="n">
        <v>2</v>
      </c>
      <c r="S5" s="35">
        <f>IF(OR(A5="",M5="",O5=""),"",IFERROR(M5*O5,0))</f>
        <v/>
      </c>
      <c r="T5" s="35">
        <f>IF(OR(A5="",S5=""),"",IF(S5&lt;'Tabelle aliquote'!$G$3,'Tabelle aliquote'!$G$3,S5))</f>
        <v/>
      </c>
      <c r="U5" s="35">
        <f>IF(OR(A5="",N5="",T5=""),"",IF(N5="Sì",0,T5))</f>
        <v/>
      </c>
      <c r="V5" s="35">
        <f>IF(OR(A5="",U5=""),"",IFERROR(U5*50%,0))</f>
        <v/>
      </c>
      <c r="W5" s="35">
        <f>IF(OR(A5="",U5="",V5=""),"",IFERROR(U5-V5,0))</f>
        <v/>
      </c>
      <c r="X5" s="12">
        <f>IF(A5="","",IF(Q5="","Da versare",IF(Q5&lt;=TODAY(),"Versata","Programmata")))</f>
        <v/>
      </c>
      <c r="Y5" s="4" t="inlineStr">
        <is>
          <t>RLI-2026-000421</t>
        </is>
      </c>
      <c r="Z5" s="3" t="inlineStr">
        <is>
          <t>Annualità corrente da versare</t>
        </is>
      </c>
    </row>
    <row r="6" ht="21" customHeight="1">
      <c r="A6" s="2" t="inlineStr">
        <is>
          <t>CTR-2026-005</t>
        </is>
      </c>
      <c r="B6" s="3" t="inlineStr">
        <is>
          <t>Francesca Romano</t>
        </is>
      </c>
      <c r="C6" s="4" t="inlineStr">
        <is>
          <t>RMNFNC84M61A944B</t>
        </is>
      </c>
      <c r="D6" s="3" t="inlineStr">
        <is>
          <t>Elisa Fontana</t>
        </is>
      </c>
      <c r="E6" s="4" t="inlineStr">
        <is>
          <t>FNTLSE01P54A944R</t>
        </is>
      </c>
      <c r="F6" s="3" t="inlineStr">
        <is>
          <t>Nessuna</t>
        </is>
      </c>
      <c r="G6" s="3" t="inlineStr">
        <is>
          <t>Via Mazzini 20</t>
        </is>
      </c>
      <c r="H6" s="2" t="inlineStr">
        <is>
          <t>Bologna</t>
        </is>
      </c>
      <c r="I6" s="3" t="inlineStr">
        <is>
          <t>Studenti universitari</t>
        </is>
      </c>
      <c r="J6" s="31" t="n">
        <v>46258</v>
      </c>
      <c r="K6" s="31" t="n">
        <v>46623</v>
      </c>
      <c r="L6" s="32" t="n">
        <v>620</v>
      </c>
      <c r="M6" s="33">
        <f>IF(OR(A6="",L6=""),"",L6*12)</f>
        <v/>
      </c>
      <c r="N6" s="2" t="inlineStr">
        <is>
          <t>Sì</t>
        </is>
      </c>
      <c r="O6" s="34">
        <f>IF(OR(A6="",I6=""),"",IFERROR(VLOOKUP(I6,'Tabelle aliquote'!$A$3:$D$102,2,FALSE),""))</f>
        <v/>
      </c>
      <c r="P6" s="2" t="n">
        <v>2026</v>
      </c>
      <c r="Q6" s="31" t="n">
        <v>46283</v>
      </c>
      <c r="R6" s="2" t="n">
        <v>1</v>
      </c>
      <c r="S6" s="33">
        <f>IF(OR(A6="",M6="",O6=""),"",IFERROR(M6*O6,0))</f>
        <v/>
      </c>
      <c r="T6" s="33">
        <f>IF(OR(A6="",S6=""),"",IF(S6&lt;'Tabelle aliquote'!$G$3,'Tabelle aliquote'!$G$3,S6))</f>
        <v/>
      </c>
      <c r="U6" s="33">
        <f>IF(OR(A6="",N6="",T6=""),"",IF(N6="Sì",0,T6))</f>
        <v/>
      </c>
      <c r="V6" s="33">
        <f>IF(OR(A6="",U6=""),"",IFERROR(U6*50%,0))</f>
        <v/>
      </c>
      <c r="W6" s="33">
        <f>IF(OR(A6="",U6="",V6=""),"",IFERROR(U6-V6,0))</f>
        <v/>
      </c>
      <c r="X6" s="9">
        <f>IF(A6="","",IF(Q6="","Da versare",IF(Q6&lt;=TODAY(),"Versata","Programmata")))</f>
        <v/>
      </c>
      <c r="Y6" s="4" t="inlineStr">
        <is>
          <t>RLI-2026-000498</t>
        </is>
      </c>
      <c r="Z6" s="3" t="inlineStr">
        <is>
          <t>Contratto studenti universitari</t>
        </is>
      </c>
    </row>
    <row r="7" ht="21" customHeight="1">
      <c r="A7" s="2" t="inlineStr">
        <is>
          <t>CTR-2026-006</t>
        </is>
      </c>
      <c r="B7" s="3" t="inlineStr">
        <is>
          <t>Giuseppe Conti</t>
        </is>
      </c>
      <c r="C7" s="4" t="inlineStr">
        <is>
          <t>CNTGPP76R15D612S</t>
        </is>
      </c>
      <c r="D7" s="3" t="inlineStr">
        <is>
          <t>Sara Greco</t>
        </is>
      </c>
      <c r="E7" s="4" t="inlineStr">
        <is>
          <t>GRCSRA90S58D612C</t>
        </is>
      </c>
      <c r="F7" s="3" t="inlineStr">
        <is>
          <t>Immobiliare Toscana SRL</t>
        </is>
      </c>
      <c r="G7" s="3" t="inlineStr">
        <is>
          <t>Via Dante 14</t>
        </is>
      </c>
      <c r="H7" s="2" t="inlineStr">
        <is>
          <t>Firenze</t>
        </is>
      </c>
      <c r="I7" s="3" t="inlineStr">
        <is>
          <t>3+2 canone concordato</t>
        </is>
      </c>
      <c r="J7" s="31" t="n">
        <v>46268</v>
      </c>
      <c r="K7" s="31" t="n">
        <v>46998</v>
      </c>
      <c r="L7" s="32" t="n">
        <v>900</v>
      </c>
      <c r="M7" s="35">
        <f>IF(OR(A7="",L7=""),"",L7*12)</f>
        <v/>
      </c>
      <c r="N7" s="2" t="inlineStr">
        <is>
          <t>No</t>
        </is>
      </c>
      <c r="O7" s="36">
        <f>IF(OR(A7="",I7=""),"",IFERROR(VLOOKUP(I7,'Tabelle aliquote'!$A$3:$D$102,2,FALSE),""))</f>
        <v/>
      </c>
      <c r="P7" s="2" t="n">
        <v>2026</v>
      </c>
      <c r="Q7" s="31" t="n">
        <v>46268</v>
      </c>
      <c r="R7" s="2" t="n">
        <v>1</v>
      </c>
      <c r="S7" s="35">
        <f>IF(OR(A7="",M7="",O7=""),"",IFERROR(M7*O7,0))</f>
        <v/>
      </c>
      <c r="T7" s="35">
        <f>IF(OR(A7="",S7=""),"",IF(S7&lt;'Tabelle aliquote'!$G$3,'Tabelle aliquote'!$G$3,S7))</f>
        <v/>
      </c>
      <c r="U7" s="35">
        <f>IF(OR(A7="",N7="",T7=""),"",IF(N7="Sì",0,T7))</f>
        <v/>
      </c>
      <c r="V7" s="35">
        <f>IF(OR(A7="",U7=""),"",IFERROR(U7*50%,0))</f>
        <v/>
      </c>
      <c r="W7" s="35">
        <f>IF(OR(A7="",U7="",V7=""),"",IFERROR(U7-V7,0))</f>
        <v/>
      </c>
      <c r="X7" s="12">
        <f>IF(A7="","",IF(Q7="","Da versare",IF(Q7&lt;=TODAY(),"Versata","Programmata")))</f>
        <v/>
      </c>
      <c r="Y7" s="4" t="inlineStr">
        <is>
          <t>RLI-2026-000536</t>
        </is>
      </c>
      <c r="Z7" s="3" t="inlineStr">
        <is>
          <t>Rinnovo annuale versato</t>
        </is>
      </c>
    </row>
    <row r="8" ht="21" customHeight="1">
      <c r="A8" s="2" t="inlineStr">
        <is>
          <t>CTR-2026-007</t>
        </is>
      </c>
      <c r="B8" s="3" t="inlineStr">
        <is>
          <t>Immobiliare Verdi SRL</t>
        </is>
      </c>
      <c r="C8" s="4" t="inlineStr">
        <is>
          <t>IT01234567890</t>
        </is>
      </c>
      <c r="D8" s="3" t="inlineStr">
        <is>
          <t>Artigiana Blu SRL</t>
        </is>
      </c>
      <c r="E8" s="4" t="inlineStr">
        <is>
          <t>IT09876543210</t>
        </is>
      </c>
      <c r="F8" s="3" t="inlineStr">
        <is>
          <t>Immobiliare Verdi SRL</t>
        </is>
      </c>
      <c r="G8" s="3" t="inlineStr">
        <is>
          <t>Via San Felice 33</t>
        </is>
      </c>
      <c r="H8" s="2" t="inlineStr">
        <is>
          <t>Bologna</t>
        </is>
      </c>
      <c r="I8" s="3" t="inlineStr">
        <is>
          <t>Locazione commerciale</t>
        </is>
      </c>
      <c r="J8" s="31" t="n">
        <v>46293</v>
      </c>
      <c r="K8" s="31" t="n">
        <v>48483</v>
      </c>
      <c r="L8" s="32" t="n">
        <v>2400</v>
      </c>
      <c r="M8" s="33">
        <f>IF(OR(A8="",L8=""),"",L8*12)</f>
        <v/>
      </c>
      <c r="N8" s="2" t="inlineStr">
        <is>
          <t>No</t>
        </is>
      </c>
      <c r="O8" s="34">
        <f>IF(OR(A8="",I8=""),"",IFERROR(VLOOKUP(I8,'Tabelle aliquote'!$A$3:$D$102,2,FALSE),""))</f>
        <v/>
      </c>
      <c r="P8" s="2" t="n">
        <v>2026</v>
      </c>
      <c r="Q8" s="31" t="n">
        <v>46293</v>
      </c>
      <c r="R8" s="2" t="n">
        <v>1</v>
      </c>
      <c r="S8" s="33">
        <f>IF(OR(A8="",M8="",O8=""),"",IFERROR(M8*O8,0))</f>
        <v/>
      </c>
      <c r="T8" s="33">
        <f>IF(OR(A8="",S8=""),"",IF(S8&lt;'Tabelle aliquote'!$G$3,'Tabelle aliquote'!$G$3,S8))</f>
        <v/>
      </c>
      <c r="U8" s="33">
        <f>IF(OR(A8="",N8="",T8=""),"",IF(N8="Sì",0,T8))</f>
        <v/>
      </c>
      <c r="V8" s="33">
        <f>IF(OR(A8="",U8=""),"",IFERROR(U8*50%,0))</f>
        <v/>
      </c>
      <c r="W8" s="33">
        <f>IF(OR(A8="",U8="",V8=""),"",IFERROR(U8-V8,0))</f>
        <v/>
      </c>
      <c r="X8" s="9">
        <f>IF(A8="","",IF(Q8="","Da versare",IF(Q8&lt;=TODAY(),"Versata","Programmata")))</f>
        <v/>
      </c>
      <c r="Y8" s="4" t="inlineStr">
        <is>
          <t>RLI-2026-000614</t>
        </is>
      </c>
      <c r="Z8" s="3" t="inlineStr">
        <is>
          <t>Immobile strumentale; verificare disciplina applicabile</t>
        </is>
      </c>
    </row>
    <row r="9" ht="21" customHeight="1">
      <c r="A9" s="2" t="inlineStr">
        <is>
          <t>CTR-2026-008</t>
        </is>
      </c>
      <c r="B9" s="3" t="inlineStr">
        <is>
          <t>Elena Ricci</t>
        </is>
      </c>
      <c r="C9" s="4" t="inlineStr">
        <is>
          <t>RCCLNE83T52D969V</t>
        </is>
      </c>
      <c r="D9" s="3" t="inlineStr">
        <is>
          <t>Matteo Costa</t>
        </is>
      </c>
      <c r="E9" s="4" t="inlineStr">
        <is>
          <t>CSTMTO91U18D969H</t>
        </is>
      </c>
      <c r="F9" s="3" t="inlineStr">
        <is>
          <t>Nessuna</t>
        </is>
      </c>
      <c r="G9" s="3" t="inlineStr">
        <is>
          <t>Via Cavour 27</t>
        </is>
      </c>
      <c r="H9" s="2" t="inlineStr">
        <is>
          <t>Genova</t>
        </is>
      </c>
      <c r="I9" s="3" t="inlineStr">
        <is>
          <t>4+4 libero</t>
        </is>
      </c>
      <c r="J9" s="31" t="n">
        <v>46318</v>
      </c>
      <c r="K9" s="31" t="n">
        <v>47778</v>
      </c>
      <c r="L9" s="32" t="n">
        <v>700</v>
      </c>
      <c r="M9" s="35">
        <f>IF(OR(A9="",L9=""),"",L9*12)</f>
        <v/>
      </c>
      <c r="N9" s="2" t="inlineStr">
        <is>
          <t>Sì</t>
        </is>
      </c>
      <c r="O9" s="36">
        <f>IF(OR(A9="",I9=""),"",IFERROR(VLOOKUP(I9,'Tabelle aliquote'!$A$3:$D$102,2,FALSE),""))</f>
        <v/>
      </c>
      <c r="P9" s="2" t="n">
        <v>2026</v>
      </c>
      <c r="Q9" s="31" t="n"/>
      <c r="R9" s="2" t="n">
        <v>1</v>
      </c>
      <c r="S9" s="35">
        <f>IF(OR(A9="",M9="",O9=""),"",IFERROR(M9*O9,0))</f>
        <v/>
      </c>
      <c r="T9" s="35">
        <f>IF(OR(A9="",S9=""),"",IF(S9&lt;'Tabelle aliquote'!$G$3,'Tabelle aliquote'!$G$3,S9))</f>
        <v/>
      </c>
      <c r="U9" s="35">
        <f>IF(OR(A9="",N9="",T9=""),"",IF(N9="Sì",0,T9))</f>
        <v/>
      </c>
      <c r="V9" s="35">
        <f>IF(OR(A9="",U9=""),"",IFERROR(U9*50%,0))</f>
        <v/>
      </c>
      <c r="W9" s="35">
        <f>IF(OR(A9="",U9="",V9=""),"",IFERROR(U9-V9,0))</f>
        <v/>
      </c>
      <c r="X9" s="12">
        <f>IF(A9="","",IF(Q9="","Da versare",IF(Q9&lt;=TODAY(),"Versata","Programmata")))</f>
        <v/>
      </c>
      <c r="Y9" s="4" t="inlineStr">
        <is>
          <t>RLI-2026-000687</t>
        </is>
      </c>
      <c r="Z9" s="3" t="inlineStr">
        <is>
          <t>Contratto abitativo con cedolare secca</t>
        </is>
      </c>
    </row>
    <row r="10" ht="21" customHeight="1">
      <c r="A10" s="2" t="inlineStr">
        <is>
          <t>PRR-2026-009</t>
        </is>
      </c>
      <c r="B10" s="3" t="inlineStr">
        <is>
          <t>Paolo Moretti</t>
        </is>
      </c>
      <c r="C10" s="4" t="inlineStr">
        <is>
          <t>MRTPLO78V11L781D</t>
        </is>
      </c>
      <c r="D10" s="3" t="inlineStr">
        <is>
          <t>Irene Bellini</t>
        </is>
      </c>
      <c r="E10" s="4" t="inlineStr">
        <is>
          <t>BLLRNI86W49L781F</t>
        </is>
      </c>
      <c r="F10" s="3" t="inlineStr">
        <is>
          <t>Immobiliare Veneto SRL</t>
        </is>
      </c>
      <c r="G10" s="3" t="inlineStr">
        <is>
          <t>Via XX Settembre 18</t>
        </is>
      </c>
      <c r="H10" s="2" t="inlineStr">
        <is>
          <t>Verona</t>
        </is>
      </c>
      <c r="I10" s="3" t="inlineStr">
        <is>
          <t>4+4 libero</t>
        </is>
      </c>
      <c r="J10" s="31" t="n">
        <v>46357</v>
      </c>
      <c r="K10" s="31" t="n">
        <v>47817</v>
      </c>
      <c r="L10" s="32" t="n">
        <v>1050</v>
      </c>
      <c r="M10" s="33">
        <f>IF(OR(A10="",L10=""),"",L10*12)</f>
        <v/>
      </c>
      <c r="N10" s="2" t="inlineStr">
        <is>
          <t>No</t>
        </is>
      </c>
      <c r="O10" s="34">
        <f>IF(OR(A10="",I10=""),"",IFERROR(VLOOKUP(I10,'Tabelle aliquote'!$A$3:$D$102,2,FALSE),""))</f>
        <v/>
      </c>
      <c r="P10" s="2" t="n">
        <v>2026</v>
      </c>
      <c r="Q10" s="31" t="n">
        <v>46303</v>
      </c>
      <c r="R10" s="2" t="n">
        <v>1</v>
      </c>
      <c r="S10" s="33">
        <f>IF(OR(A10="",M10="",O10=""),"",IFERROR(M10*O10,0))</f>
        <v/>
      </c>
      <c r="T10" s="33">
        <f>IF(OR(A10="",S10=""),"",IF(S10&lt;'Tabelle aliquote'!$G$3,'Tabelle aliquote'!$G$3,S10))</f>
        <v/>
      </c>
      <c r="U10" s="33">
        <f>IF(OR(A10="",N10="",T10=""),"",IF(N10="Sì",0,T10))</f>
        <v/>
      </c>
      <c r="V10" s="33">
        <f>IF(OR(A10="",U10=""),"",IFERROR(U10*50%,0))</f>
        <v/>
      </c>
      <c r="W10" s="33">
        <f>IF(OR(A10="",U10="",V10=""),"",IFERROR(U10-V10,0))</f>
        <v/>
      </c>
      <c r="X10" s="9">
        <f>IF(A10="","",IF(Q10="","Da versare",IF(Q10&lt;=TODAY(),"Versata","Programmata")))</f>
        <v/>
      </c>
      <c r="Y10" s="4" t="inlineStr">
        <is>
          <t>RLI-2026-000745</t>
        </is>
      </c>
      <c r="Z10" s="3" t="inlineStr">
        <is>
          <t>Proroga annuale del contratto 4+4</t>
        </is>
      </c>
    </row>
    <row r="11" ht="21" customHeight="1">
      <c r="A11" s="2" t="n"/>
      <c r="B11" s="3" t="n"/>
      <c r="C11" s="4" t="n"/>
      <c r="D11" s="3" t="n"/>
      <c r="E11" s="4" t="n"/>
      <c r="F11" s="3" t="n"/>
      <c r="G11" s="3" t="n"/>
      <c r="H11" s="2" t="n"/>
      <c r="I11" s="3" t="n"/>
      <c r="J11" s="31" t="n"/>
      <c r="K11" s="31" t="n"/>
      <c r="L11" s="32" t="n"/>
      <c r="M11" s="35">
        <f>IF(OR(A11="",L11=""),"",L11*12)</f>
        <v/>
      </c>
      <c r="N11" s="2" t="n"/>
      <c r="O11" s="36">
        <f>IF(OR(A11="",I11=""),"",IFERROR(VLOOKUP(I11,'Tabelle aliquote'!$A$3:$D$102,2,FALSE),""))</f>
        <v/>
      </c>
      <c r="P11" s="2" t="n"/>
      <c r="Q11" s="31" t="n"/>
      <c r="R11" s="2" t="n"/>
      <c r="S11" s="35">
        <f>IF(OR(A11="",M11="",O11=""),"",IFERROR(M11*O11,0))</f>
        <v/>
      </c>
      <c r="T11" s="35">
        <f>IF(OR(A11="",S11=""),"",IF(S11&lt;'Tabelle aliquote'!$G$3,'Tabelle aliquote'!$G$3,S11))</f>
        <v/>
      </c>
      <c r="U11" s="35">
        <f>IF(OR(A11="",N11="",T11=""),"",IF(N11="Sì",0,T11))</f>
        <v/>
      </c>
      <c r="V11" s="35">
        <f>IF(OR(A11="",U11=""),"",IFERROR(U11*50%,0))</f>
        <v/>
      </c>
      <c r="W11" s="35">
        <f>IF(OR(A11="",U11="",V11=""),"",IFERROR(U11-V11,0))</f>
        <v/>
      </c>
      <c r="X11" s="12">
        <f>IF(A11="","",IF(Q11="","Da versare",IF(Q11&lt;=TODAY(),"Versata","Programmata")))</f>
        <v/>
      </c>
      <c r="Y11" s="4" t="n"/>
      <c r="Z11" s="3" t="n"/>
    </row>
    <row r="12" ht="21" customHeight="1">
      <c r="A12" s="2" t="n"/>
      <c r="B12" s="3" t="n"/>
      <c r="C12" s="4" t="n"/>
      <c r="D12" s="3" t="n"/>
      <c r="E12" s="4" t="n"/>
      <c r="F12" s="3" t="n"/>
      <c r="G12" s="3" t="n"/>
      <c r="H12" s="2" t="n"/>
      <c r="I12" s="3" t="n"/>
      <c r="J12" s="31" t="n"/>
      <c r="K12" s="31" t="n"/>
      <c r="L12" s="32" t="n"/>
      <c r="M12" s="33">
        <f>IF(OR(A12="",L12=""),"",L12*12)</f>
        <v/>
      </c>
      <c r="N12" s="2" t="n"/>
      <c r="O12" s="34">
        <f>IF(OR(A12="",I12=""),"",IFERROR(VLOOKUP(I12,'Tabelle aliquote'!$A$3:$D$102,2,FALSE),""))</f>
        <v/>
      </c>
      <c r="P12" s="2" t="n"/>
      <c r="Q12" s="31" t="n"/>
      <c r="R12" s="2" t="n"/>
      <c r="S12" s="33">
        <f>IF(OR(A12="",M12="",O12=""),"",IFERROR(M12*O12,0))</f>
        <v/>
      </c>
      <c r="T12" s="33">
        <f>IF(OR(A12="",S12=""),"",IF(S12&lt;'Tabelle aliquote'!$G$3,'Tabelle aliquote'!$G$3,S12))</f>
        <v/>
      </c>
      <c r="U12" s="33">
        <f>IF(OR(A12="",N12="",T12=""),"",IF(N12="Sì",0,T12))</f>
        <v/>
      </c>
      <c r="V12" s="33">
        <f>IF(OR(A12="",U12=""),"",IFERROR(U12*50%,0))</f>
        <v/>
      </c>
      <c r="W12" s="33">
        <f>IF(OR(A12="",U12="",V12=""),"",IFERROR(U12-V12,0))</f>
        <v/>
      </c>
      <c r="X12" s="9">
        <f>IF(A12="","",IF(Q12="","Da versare",IF(Q12&lt;=TODAY(),"Versata","Programmata")))</f>
        <v/>
      </c>
      <c r="Y12" s="4" t="n"/>
      <c r="Z12" s="3" t="n"/>
    </row>
    <row r="13" ht="21" customHeight="1">
      <c r="A13" s="2" t="n"/>
      <c r="B13" s="3" t="n"/>
      <c r="C13" s="4" t="n"/>
      <c r="D13" s="3" t="n"/>
      <c r="E13" s="4" t="n"/>
      <c r="F13" s="3" t="n"/>
      <c r="G13" s="3" t="n"/>
      <c r="H13" s="2" t="n"/>
      <c r="I13" s="3" t="n"/>
      <c r="J13" s="31" t="n"/>
      <c r="K13" s="31" t="n"/>
      <c r="L13" s="32" t="n"/>
      <c r="M13" s="35">
        <f>IF(OR(A13="",L13=""),"",L13*12)</f>
        <v/>
      </c>
      <c r="N13" s="2" t="n"/>
      <c r="O13" s="36">
        <f>IF(OR(A13="",I13=""),"",IFERROR(VLOOKUP(I13,'Tabelle aliquote'!$A$3:$D$102,2,FALSE),""))</f>
        <v/>
      </c>
      <c r="P13" s="2" t="n"/>
      <c r="Q13" s="31" t="n"/>
      <c r="R13" s="2" t="n"/>
      <c r="S13" s="35">
        <f>IF(OR(A13="",M13="",O13=""),"",IFERROR(M13*O13,0))</f>
        <v/>
      </c>
      <c r="T13" s="35">
        <f>IF(OR(A13="",S13=""),"",IF(S13&lt;'Tabelle aliquote'!$G$3,'Tabelle aliquote'!$G$3,S13))</f>
        <v/>
      </c>
      <c r="U13" s="35">
        <f>IF(OR(A13="",N13="",T13=""),"",IF(N13="Sì",0,T13))</f>
        <v/>
      </c>
      <c r="V13" s="35">
        <f>IF(OR(A13="",U13=""),"",IFERROR(U13*50%,0))</f>
        <v/>
      </c>
      <c r="W13" s="35">
        <f>IF(OR(A13="",U13="",V13=""),"",IFERROR(U13-V13,0))</f>
        <v/>
      </c>
      <c r="X13" s="12">
        <f>IF(A13="","",IF(Q13="","Da versare",IF(Q13&lt;=TODAY(),"Versata","Programmata")))</f>
        <v/>
      </c>
      <c r="Y13" s="4" t="n"/>
      <c r="Z13" s="3" t="n"/>
    </row>
    <row r="14" ht="21" customHeight="1">
      <c r="A14" s="2" t="n"/>
      <c r="B14" s="3" t="n"/>
      <c r="C14" s="4" t="n"/>
      <c r="D14" s="3" t="n"/>
      <c r="E14" s="4" t="n"/>
      <c r="F14" s="3" t="n"/>
      <c r="G14" s="3" t="n"/>
      <c r="H14" s="2" t="n"/>
      <c r="I14" s="3" t="n"/>
      <c r="J14" s="31" t="n"/>
      <c r="K14" s="31" t="n"/>
      <c r="L14" s="32" t="n"/>
      <c r="M14" s="33">
        <f>IF(OR(A14="",L14=""),"",L14*12)</f>
        <v/>
      </c>
      <c r="N14" s="2" t="n"/>
      <c r="O14" s="34">
        <f>IF(OR(A14="",I14=""),"",IFERROR(VLOOKUP(I14,'Tabelle aliquote'!$A$3:$D$102,2,FALSE),""))</f>
        <v/>
      </c>
      <c r="P14" s="2" t="n"/>
      <c r="Q14" s="31" t="n"/>
      <c r="R14" s="2" t="n"/>
      <c r="S14" s="33">
        <f>IF(OR(A14="",M14="",O14=""),"",IFERROR(M14*O14,0))</f>
        <v/>
      </c>
      <c r="T14" s="33">
        <f>IF(OR(A14="",S14=""),"",IF(S14&lt;'Tabelle aliquote'!$G$3,'Tabelle aliquote'!$G$3,S14))</f>
        <v/>
      </c>
      <c r="U14" s="33">
        <f>IF(OR(A14="",N14="",T14=""),"",IF(N14="Sì",0,T14))</f>
        <v/>
      </c>
      <c r="V14" s="33">
        <f>IF(OR(A14="",U14=""),"",IFERROR(U14*50%,0))</f>
        <v/>
      </c>
      <c r="W14" s="33">
        <f>IF(OR(A14="",U14="",V14=""),"",IFERROR(U14-V14,0))</f>
        <v/>
      </c>
      <c r="X14" s="9">
        <f>IF(A14="","",IF(Q14="","Da versare",IF(Q14&lt;=TODAY(),"Versata","Programmata")))</f>
        <v/>
      </c>
      <c r="Y14" s="4" t="n"/>
      <c r="Z14" s="3" t="n"/>
    </row>
    <row r="15" ht="21" customHeight="1">
      <c r="A15" s="2" t="n"/>
      <c r="B15" s="3" t="n"/>
      <c r="C15" s="4" t="n"/>
      <c r="D15" s="3" t="n"/>
      <c r="E15" s="4" t="n"/>
      <c r="F15" s="3" t="n"/>
      <c r="G15" s="3" t="n"/>
      <c r="H15" s="2" t="n"/>
      <c r="I15" s="3" t="n"/>
      <c r="J15" s="31" t="n"/>
      <c r="K15" s="31" t="n"/>
      <c r="L15" s="32" t="n"/>
      <c r="M15" s="35">
        <f>IF(OR(A15="",L15=""),"",L15*12)</f>
        <v/>
      </c>
      <c r="N15" s="2" t="n"/>
      <c r="O15" s="36">
        <f>IF(OR(A15="",I15=""),"",IFERROR(VLOOKUP(I15,'Tabelle aliquote'!$A$3:$D$102,2,FALSE),""))</f>
        <v/>
      </c>
      <c r="P15" s="2" t="n"/>
      <c r="Q15" s="31" t="n"/>
      <c r="R15" s="2" t="n"/>
      <c r="S15" s="35">
        <f>IF(OR(A15="",M15="",O15=""),"",IFERROR(M15*O15,0))</f>
        <v/>
      </c>
      <c r="T15" s="35">
        <f>IF(OR(A15="",S15=""),"",IF(S15&lt;'Tabelle aliquote'!$G$3,'Tabelle aliquote'!$G$3,S15))</f>
        <v/>
      </c>
      <c r="U15" s="35">
        <f>IF(OR(A15="",N15="",T15=""),"",IF(N15="Sì",0,T15))</f>
        <v/>
      </c>
      <c r="V15" s="35">
        <f>IF(OR(A15="",U15=""),"",IFERROR(U15*50%,0))</f>
        <v/>
      </c>
      <c r="W15" s="35">
        <f>IF(OR(A15="",U15="",V15=""),"",IFERROR(U15-V15,0))</f>
        <v/>
      </c>
      <c r="X15" s="12">
        <f>IF(A15="","",IF(Q15="","Da versare",IF(Q15&lt;=TODAY(),"Versata","Programmata")))</f>
        <v/>
      </c>
      <c r="Y15" s="4" t="n"/>
      <c r="Z15" s="3" t="n"/>
    </row>
    <row r="16" ht="21" customHeight="1">
      <c r="A16" s="2" t="n"/>
      <c r="B16" s="3" t="n"/>
      <c r="C16" s="4" t="n"/>
      <c r="D16" s="3" t="n"/>
      <c r="E16" s="4" t="n"/>
      <c r="F16" s="3" t="n"/>
      <c r="G16" s="3" t="n"/>
      <c r="H16" s="2" t="n"/>
      <c r="I16" s="3" t="n"/>
      <c r="J16" s="31" t="n"/>
      <c r="K16" s="31" t="n"/>
      <c r="L16" s="32" t="n"/>
      <c r="M16" s="33">
        <f>IF(OR(A16="",L16=""),"",L16*12)</f>
        <v/>
      </c>
      <c r="N16" s="2" t="n"/>
      <c r="O16" s="34">
        <f>IF(OR(A16="",I16=""),"",IFERROR(VLOOKUP(I16,'Tabelle aliquote'!$A$3:$D$102,2,FALSE),""))</f>
        <v/>
      </c>
      <c r="P16" s="2" t="n"/>
      <c r="Q16" s="31" t="n"/>
      <c r="R16" s="2" t="n"/>
      <c r="S16" s="33">
        <f>IF(OR(A16="",M16="",O16=""),"",IFERROR(M16*O16,0))</f>
        <v/>
      </c>
      <c r="T16" s="33">
        <f>IF(OR(A16="",S16=""),"",IF(S16&lt;'Tabelle aliquote'!$G$3,'Tabelle aliquote'!$G$3,S16))</f>
        <v/>
      </c>
      <c r="U16" s="33">
        <f>IF(OR(A16="",N16="",T16=""),"",IF(N16="Sì",0,T16))</f>
        <v/>
      </c>
      <c r="V16" s="33">
        <f>IF(OR(A16="",U16=""),"",IFERROR(U16*50%,0))</f>
        <v/>
      </c>
      <c r="W16" s="33">
        <f>IF(OR(A16="",U16="",V16=""),"",IFERROR(U16-V16,0))</f>
        <v/>
      </c>
      <c r="X16" s="9">
        <f>IF(A16="","",IF(Q16="","Da versare",IF(Q16&lt;=TODAY(),"Versata","Programmata")))</f>
        <v/>
      </c>
      <c r="Y16" s="4" t="n"/>
      <c r="Z16" s="3" t="n"/>
    </row>
    <row r="17" ht="21" customHeight="1">
      <c r="A17" s="2" t="n"/>
      <c r="B17" s="3" t="n"/>
      <c r="C17" s="4" t="n"/>
      <c r="D17" s="3" t="n"/>
      <c r="E17" s="4" t="n"/>
      <c r="F17" s="3" t="n"/>
      <c r="G17" s="3" t="n"/>
      <c r="H17" s="2" t="n"/>
      <c r="I17" s="3" t="n"/>
      <c r="J17" s="31" t="n"/>
      <c r="K17" s="31" t="n"/>
      <c r="L17" s="32" t="n"/>
      <c r="M17" s="35">
        <f>IF(OR(A17="",L17=""),"",L17*12)</f>
        <v/>
      </c>
      <c r="N17" s="2" t="n"/>
      <c r="O17" s="36">
        <f>IF(OR(A17="",I17=""),"",IFERROR(VLOOKUP(I17,'Tabelle aliquote'!$A$3:$D$102,2,FALSE),""))</f>
        <v/>
      </c>
      <c r="P17" s="2" t="n"/>
      <c r="Q17" s="31" t="n"/>
      <c r="R17" s="2" t="n"/>
      <c r="S17" s="35">
        <f>IF(OR(A17="",M17="",O17=""),"",IFERROR(M17*O17,0))</f>
        <v/>
      </c>
      <c r="T17" s="35">
        <f>IF(OR(A17="",S17=""),"",IF(S17&lt;'Tabelle aliquote'!$G$3,'Tabelle aliquote'!$G$3,S17))</f>
        <v/>
      </c>
      <c r="U17" s="35">
        <f>IF(OR(A17="",N17="",T17=""),"",IF(N17="Sì",0,T17))</f>
        <v/>
      </c>
      <c r="V17" s="35">
        <f>IF(OR(A17="",U17=""),"",IFERROR(U17*50%,0))</f>
        <v/>
      </c>
      <c r="W17" s="35">
        <f>IF(OR(A17="",U17="",V17=""),"",IFERROR(U17-V17,0))</f>
        <v/>
      </c>
      <c r="X17" s="12">
        <f>IF(A17="","",IF(Q17="","Da versare",IF(Q17&lt;=TODAY(),"Versata","Programmata")))</f>
        <v/>
      </c>
      <c r="Y17" s="4" t="n"/>
      <c r="Z17" s="3" t="n"/>
    </row>
    <row r="18" ht="21" customHeight="1">
      <c r="A18" s="2" t="n"/>
      <c r="B18" s="3" t="n"/>
      <c r="C18" s="4" t="n"/>
      <c r="D18" s="3" t="n"/>
      <c r="E18" s="4" t="n"/>
      <c r="F18" s="3" t="n"/>
      <c r="G18" s="3" t="n"/>
      <c r="H18" s="2" t="n"/>
      <c r="I18" s="3" t="n"/>
      <c r="J18" s="31" t="n"/>
      <c r="K18" s="31" t="n"/>
      <c r="L18" s="32" t="n"/>
      <c r="M18" s="33">
        <f>IF(OR(A18="",L18=""),"",L18*12)</f>
        <v/>
      </c>
      <c r="N18" s="2" t="n"/>
      <c r="O18" s="34">
        <f>IF(OR(A18="",I18=""),"",IFERROR(VLOOKUP(I18,'Tabelle aliquote'!$A$3:$D$102,2,FALSE),""))</f>
        <v/>
      </c>
      <c r="P18" s="2" t="n"/>
      <c r="Q18" s="31" t="n"/>
      <c r="R18" s="2" t="n"/>
      <c r="S18" s="33">
        <f>IF(OR(A18="",M18="",O18=""),"",IFERROR(M18*O18,0))</f>
        <v/>
      </c>
      <c r="T18" s="33">
        <f>IF(OR(A18="",S18=""),"",IF(S18&lt;'Tabelle aliquote'!$G$3,'Tabelle aliquote'!$G$3,S18))</f>
        <v/>
      </c>
      <c r="U18" s="33">
        <f>IF(OR(A18="",N18="",T18=""),"",IF(N18="Sì",0,T18))</f>
        <v/>
      </c>
      <c r="V18" s="33">
        <f>IF(OR(A18="",U18=""),"",IFERROR(U18*50%,0))</f>
        <v/>
      </c>
      <c r="W18" s="33">
        <f>IF(OR(A18="",U18="",V18=""),"",IFERROR(U18-V18,0))</f>
        <v/>
      </c>
      <c r="X18" s="9">
        <f>IF(A18="","",IF(Q18="","Da versare",IF(Q18&lt;=TODAY(),"Versata","Programmata")))</f>
        <v/>
      </c>
      <c r="Y18" s="4" t="n"/>
      <c r="Z18" s="3" t="n"/>
    </row>
    <row r="19" ht="21" customHeight="1">
      <c r="A19" s="2" t="n"/>
      <c r="B19" s="3" t="n"/>
      <c r="C19" s="4" t="n"/>
      <c r="D19" s="3" t="n"/>
      <c r="E19" s="4" t="n"/>
      <c r="F19" s="3" t="n"/>
      <c r="G19" s="3" t="n"/>
      <c r="H19" s="2" t="n"/>
      <c r="I19" s="3" t="n"/>
      <c r="J19" s="31" t="n"/>
      <c r="K19" s="31" t="n"/>
      <c r="L19" s="32" t="n"/>
      <c r="M19" s="35">
        <f>IF(OR(A19="",L19=""),"",L19*12)</f>
        <v/>
      </c>
      <c r="N19" s="2" t="n"/>
      <c r="O19" s="36">
        <f>IF(OR(A19="",I19=""),"",IFERROR(VLOOKUP(I19,'Tabelle aliquote'!$A$3:$D$102,2,FALSE),""))</f>
        <v/>
      </c>
      <c r="P19" s="2" t="n"/>
      <c r="Q19" s="31" t="n"/>
      <c r="R19" s="2" t="n"/>
      <c r="S19" s="35">
        <f>IF(OR(A19="",M19="",O19=""),"",IFERROR(M19*O19,0))</f>
        <v/>
      </c>
      <c r="T19" s="35">
        <f>IF(OR(A19="",S19=""),"",IF(S19&lt;'Tabelle aliquote'!$G$3,'Tabelle aliquote'!$G$3,S19))</f>
        <v/>
      </c>
      <c r="U19" s="35">
        <f>IF(OR(A19="",N19="",T19=""),"",IF(N19="Sì",0,T19))</f>
        <v/>
      </c>
      <c r="V19" s="35">
        <f>IF(OR(A19="",U19=""),"",IFERROR(U19*50%,0))</f>
        <v/>
      </c>
      <c r="W19" s="35">
        <f>IF(OR(A19="",U19="",V19=""),"",IFERROR(U19-V19,0))</f>
        <v/>
      </c>
      <c r="X19" s="12">
        <f>IF(A19="","",IF(Q19="","Da versare",IF(Q19&lt;=TODAY(),"Versata","Programmata")))</f>
        <v/>
      </c>
      <c r="Y19" s="4" t="n"/>
      <c r="Z19" s="3" t="n"/>
    </row>
    <row r="20" ht="21" customHeight="1">
      <c r="A20" s="2" t="n"/>
      <c r="B20" s="3" t="n"/>
      <c r="C20" s="4" t="n"/>
      <c r="D20" s="3" t="n"/>
      <c r="E20" s="4" t="n"/>
      <c r="F20" s="3" t="n"/>
      <c r="G20" s="3" t="n"/>
      <c r="H20" s="2" t="n"/>
      <c r="I20" s="3" t="n"/>
      <c r="J20" s="31" t="n"/>
      <c r="K20" s="31" t="n"/>
      <c r="L20" s="32" t="n"/>
      <c r="M20" s="33">
        <f>IF(OR(A20="",L20=""),"",L20*12)</f>
        <v/>
      </c>
      <c r="N20" s="2" t="n"/>
      <c r="O20" s="34">
        <f>IF(OR(A20="",I20=""),"",IFERROR(VLOOKUP(I20,'Tabelle aliquote'!$A$3:$D$102,2,FALSE),""))</f>
        <v/>
      </c>
      <c r="P20" s="2" t="n"/>
      <c r="Q20" s="31" t="n"/>
      <c r="R20" s="2" t="n"/>
      <c r="S20" s="33">
        <f>IF(OR(A20="",M20="",O20=""),"",IFERROR(M20*O20,0))</f>
        <v/>
      </c>
      <c r="T20" s="33">
        <f>IF(OR(A20="",S20=""),"",IF(S20&lt;'Tabelle aliquote'!$G$3,'Tabelle aliquote'!$G$3,S20))</f>
        <v/>
      </c>
      <c r="U20" s="33">
        <f>IF(OR(A20="",N20="",T20=""),"",IF(N20="Sì",0,T20))</f>
        <v/>
      </c>
      <c r="V20" s="33">
        <f>IF(OR(A20="",U20=""),"",IFERROR(U20*50%,0))</f>
        <v/>
      </c>
      <c r="W20" s="33">
        <f>IF(OR(A20="",U20="",V20=""),"",IFERROR(U20-V20,0))</f>
        <v/>
      </c>
      <c r="X20" s="9">
        <f>IF(A20="","",IF(Q20="","Da versare",IF(Q20&lt;=TODAY(),"Versata","Programmata")))</f>
        <v/>
      </c>
      <c r="Y20" s="4" t="n"/>
      <c r="Z20" s="3" t="n"/>
    </row>
    <row r="21" ht="21" customHeight="1">
      <c r="A21" s="2" t="n"/>
      <c r="B21" s="3" t="n"/>
      <c r="C21" s="4" t="n"/>
      <c r="D21" s="3" t="n"/>
      <c r="E21" s="4" t="n"/>
      <c r="F21" s="3" t="n"/>
      <c r="G21" s="3" t="n"/>
      <c r="H21" s="2" t="n"/>
      <c r="I21" s="3" t="n"/>
      <c r="J21" s="31" t="n"/>
      <c r="K21" s="31" t="n"/>
      <c r="L21" s="32" t="n"/>
      <c r="M21" s="35">
        <f>IF(OR(A21="",L21=""),"",L21*12)</f>
        <v/>
      </c>
      <c r="N21" s="2" t="n"/>
      <c r="O21" s="36">
        <f>IF(OR(A21="",I21=""),"",IFERROR(VLOOKUP(I21,'Tabelle aliquote'!$A$3:$D$102,2,FALSE),""))</f>
        <v/>
      </c>
      <c r="P21" s="2" t="n"/>
      <c r="Q21" s="31" t="n"/>
      <c r="R21" s="2" t="n"/>
      <c r="S21" s="35">
        <f>IF(OR(A21="",M21="",O21=""),"",IFERROR(M21*O21,0))</f>
        <v/>
      </c>
      <c r="T21" s="35">
        <f>IF(OR(A21="",S21=""),"",IF(S21&lt;'Tabelle aliquote'!$G$3,'Tabelle aliquote'!$G$3,S21))</f>
        <v/>
      </c>
      <c r="U21" s="35">
        <f>IF(OR(A21="",N21="",T21=""),"",IF(N21="Sì",0,T21))</f>
        <v/>
      </c>
      <c r="V21" s="35">
        <f>IF(OR(A21="",U21=""),"",IFERROR(U21*50%,0))</f>
        <v/>
      </c>
      <c r="W21" s="35">
        <f>IF(OR(A21="",U21="",V21=""),"",IFERROR(U21-V21,0))</f>
        <v/>
      </c>
      <c r="X21" s="12">
        <f>IF(A21="","",IF(Q21="","Da versare",IF(Q21&lt;=TODAY(),"Versata","Programmata")))</f>
        <v/>
      </c>
      <c r="Y21" s="4" t="n"/>
      <c r="Z21" s="3" t="n"/>
    </row>
    <row r="22" ht="21" customHeight="1">
      <c r="A22" s="2" t="n"/>
      <c r="B22" s="3" t="n"/>
      <c r="C22" s="4" t="n"/>
      <c r="D22" s="3" t="n"/>
      <c r="E22" s="4" t="n"/>
      <c r="F22" s="3" t="n"/>
      <c r="G22" s="3" t="n"/>
      <c r="H22" s="2" t="n"/>
      <c r="I22" s="3" t="n"/>
      <c r="J22" s="31" t="n"/>
      <c r="K22" s="31" t="n"/>
      <c r="L22" s="32" t="n"/>
      <c r="M22" s="33">
        <f>IF(OR(A22="",L22=""),"",L22*12)</f>
        <v/>
      </c>
      <c r="N22" s="2" t="n"/>
      <c r="O22" s="34">
        <f>IF(OR(A22="",I22=""),"",IFERROR(VLOOKUP(I22,'Tabelle aliquote'!$A$3:$D$102,2,FALSE),""))</f>
        <v/>
      </c>
      <c r="P22" s="2" t="n"/>
      <c r="Q22" s="31" t="n"/>
      <c r="R22" s="2" t="n"/>
      <c r="S22" s="33">
        <f>IF(OR(A22="",M22="",O22=""),"",IFERROR(M22*O22,0))</f>
        <v/>
      </c>
      <c r="T22" s="33">
        <f>IF(OR(A22="",S22=""),"",IF(S22&lt;'Tabelle aliquote'!$G$3,'Tabelle aliquote'!$G$3,S22))</f>
        <v/>
      </c>
      <c r="U22" s="33">
        <f>IF(OR(A22="",N22="",T22=""),"",IF(N22="Sì",0,T22))</f>
        <v/>
      </c>
      <c r="V22" s="33">
        <f>IF(OR(A22="",U22=""),"",IFERROR(U22*50%,0))</f>
        <v/>
      </c>
      <c r="W22" s="33">
        <f>IF(OR(A22="",U22="",V22=""),"",IFERROR(U22-V22,0))</f>
        <v/>
      </c>
      <c r="X22" s="9">
        <f>IF(A22="","",IF(Q22="","Da versare",IF(Q22&lt;=TODAY(),"Versata","Programmata")))</f>
        <v/>
      </c>
      <c r="Y22" s="4" t="n"/>
      <c r="Z22" s="3" t="n"/>
    </row>
    <row r="23" ht="21" customHeight="1">
      <c r="A23" s="2" t="n"/>
      <c r="B23" s="3" t="n"/>
      <c r="C23" s="4" t="n"/>
      <c r="D23" s="3" t="n"/>
      <c r="E23" s="4" t="n"/>
      <c r="F23" s="3" t="n"/>
      <c r="G23" s="3" t="n"/>
      <c r="H23" s="2" t="n"/>
      <c r="I23" s="3" t="n"/>
      <c r="J23" s="31" t="n"/>
      <c r="K23" s="31" t="n"/>
      <c r="L23" s="32" t="n"/>
      <c r="M23" s="35">
        <f>IF(OR(A23="",L23=""),"",L23*12)</f>
        <v/>
      </c>
      <c r="N23" s="2" t="n"/>
      <c r="O23" s="36">
        <f>IF(OR(A23="",I23=""),"",IFERROR(VLOOKUP(I23,'Tabelle aliquote'!$A$3:$D$102,2,FALSE),""))</f>
        <v/>
      </c>
      <c r="P23" s="2" t="n"/>
      <c r="Q23" s="31" t="n"/>
      <c r="R23" s="2" t="n"/>
      <c r="S23" s="35">
        <f>IF(OR(A23="",M23="",O23=""),"",IFERROR(M23*O23,0))</f>
        <v/>
      </c>
      <c r="T23" s="35">
        <f>IF(OR(A23="",S23=""),"",IF(S23&lt;'Tabelle aliquote'!$G$3,'Tabelle aliquote'!$G$3,S23))</f>
        <v/>
      </c>
      <c r="U23" s="35">
        <f>IF(OR(A23="",N23="",T23=""),"",IF(N23="Sì",0,T23))</f>
        <v/>
      </c>
      <c r="V23" s="35">
        <f>IF(OR(A23="",U23=""),"",IFERROR(U23*50%,0))</f>
        <v/>
      </c>
      <c r="W23" s="35">
        <f>IF(OR(A23="",U23="",V23=""),"",IFERROR(U23-V23,0))</f>
        <v/>
      </c>
      <c r="X23" s="12">
        <f>IF(A23="","",IF(Q23="","Da versare",IF(Q23&lt;=TODAY(),"Versata","Programmata")))</f>
        <v/>
      </c>
      <c r="Y23" s="4" t="n"/>
      <c r="Z23" s="3" t="n"/>
    </row>
    <row r="24" ht="21" customHeight="1">
      <c r="A24" s="2" t="n"/>
      <c r="B24" s="3" t="n"/>
      <c r="C24" s="4" t="n"/>
      <c r="D24" s="3" t="n"/>
      <c r="E24" s="4" t="n"/>
      <c r="F24" s="3" t="n"/>
      <c r="G24" s="3" t="n"/>
      <c r="H24" s="2" t="n"/>
      <c r="I24" s="3" t="n"/>
      <c r="J24" s="31" t="n"/>
      <c r="K24" s="31" t="n"/>
      <c r="L24" s="32" t="n"/>
      <c r="M24" s="33">
        <f>IF(OR(A24="",L24=""),"",L24*12)</f>
        <v/>
      </c>
      <c r="N24" s="2" t="n"/>
      <c r="O24" s="34">
        <f>IF(OR(A24="",I24=""),"",IFERROR(VLOOKUP(I24,'Tabelle aliquote'!$A$3:$D$102,2,FALSE),""))</f>
        <v/>
      </c>
      <c r="P24" s="2" t="n"/>
      <c r="Q24" s="31" t="n"/>
      <c r="R24" s="2" t="n"/>
      <c r="S24" s="33">
        <f>IF(OR(A24="",M24="",O24=""),"",IFERROR(M24*O24,0))</f>
        <v/>
      </c>
      <c r="T24" s="33">
        <f>IF(OR(A24="",S24=""),"",IF(S24&lt;'Tabelle aliquote'!$G$3,'Tabelle aliquote'!$G$3,S24))</f>
        <v/>
      </c>
      <c r="U24" s="33">
        <f>IF(OR(A24="",N24="",T24=""),"",IF(N24="Sì",0,T24))</f>
        <v/>
      </c>
      <c r="V24" s="33">
        <f>IF(OR(A24="",U24=""),"",IFERROR(U24*50%,0))</f>
        <v/>
      </c>
      <c r="W24" s="33">
        <f>IF(OR(A24="",U24="",V24=""),"",IFERROR(U24-V24,0))</f>
        <v/>
      </c>
      <c r="X24" s="9">
        <f>IF(A24="","",IF(Q24="","Da versare",IF(Q24&lt;=TODAY(),"Versata","Programmata")))</f>
        <v/>
      </c>
      <c r="Y24" s="4" t="n"/>
      <c r="Z24" s="3" t="n"/>
    </row>
    <row r="25" ht="21" customHeight="1">
      <c r="A25" s="2" t="n"/>
      <c r="B25" s="3" t="n"/>
      <c r="C25" s="4" t="n"/>
      <c r="D25" s="3" t="n"/>
      <c r="E25" s="4" t="n"/>
      <c r="F25" s="3" t="n"/>
      <c r="G25" s="3" t="n"/>
      <c r="H25" s="2" t="n"/>
      <c r="I25" s="3" t="n"/>
      <c r="J25" s="31" t="n"/>
      <c r="K25" s="31" t="n"/>
      <c r="L25" s="32" t="n"/>
      <c r="M25" s="35">
        <f>IF(OR(A25="",L25=""),"",L25*12)</f>
        <v/>
      </c>
      <c r="N25" s="2" t="n"/>
      <c r="O25" s="36">
        <f>IF(OR(A25="",I25=""),"",IFERROR(VLOOKUP(I25,'Tabelle aliquote'!$A$3:$D$102,2,FALSE),""))</f>
        <v/>
      </c>
      <c r="P25" s="2" t="n"/>
      <c r="Q25" s="31" t="n"/>
      <c r="R25" s="2" t="n"/>
      <c r="S25" s="35">
        <f>IF(OR(A25="",M25="",O25=""),"",IFERROR(M25*O25,0))</f>
        <v/>
      </c>
      <c r="T25" s="35">
        <f>IF(OR(A25="",S25=""),"",IF(S25&lt;'Tabelle aliquote'!$G$3,'Tabelle aliquote'!$G$3,S25))</f>
        <v/>
      </c>
      <c r="U25" s="35">
        <f>IF(OR(A25="",N25="",T25=""),"",IF(N25="Sì",0,T25))</f>
        <v/>
      </c>
      <c r="V25" s="35">
        <f>IF(OR(A25="",U25=""),"",IFERROR(U25*50%,0))</f>
        <v/>
      </c>
      <c r="W25" s="35">
        <f>IF(OR(A25="",U25="",V25=""),"",IFERROR(U25-V25,0))</f>
        <v/>
      </c>
      <c r="X25" s="12">
        <f>IF(A25="","",IF(Q25="","Da versare",IF(Q25&lt;=TODAY(),"Versata","Programmata")))</f>
        <v/>
      </c>
      <c r="Y25" s="4" t="n"/>
      <c r="Z25" s="3" t="n"/>
    </row>
    <row r="26" ht="21" customHeight="1">
      <c r="A26" s="2" t="n"/>
      <c r="B26" s="3" t="n"/>
      <c r="C26" s="4" t="n"/>
      <c r="D26" s="3" t="n"/>
      <c r="E26" s="4" t="n"/>
      <c r="F26" s="3" t="n"/>
      <c r="G26" s="3" t="n"/>
      <c r="H26" s="2" t="n"/>
      <c r="I26" s="3" t="n"/>
      <c r="J26" s="31" t="n"/>
      <c r="K26" s="31" t="n"/>
      <c r="L26" s="32" t="n"/>
      <c r="M26" s="33">
        <f>IF(OR(A26="",L26=""),"",L26*12)</f>
        <v/>
      </c>
      <c r="N26" s="2" t="n"/>
      <c r="O26" s="34">
        <f>IF(OR(A26="",I26=""),"",IFERROR(VLOOKUP(I26,'Tabelle aliquote'!$A$3:$D$102,2,FALSE),""))</f>
        <v/>
      </c>
      <c r="P26" s="2" t="n"/>
      <c r="Q26" s="31" t="n"/>
      <c r="R26" s="2" t="n"/>
      <c r="S26" s="33">
        <f>IF(OR(A26="",M26="",O26=""),"",IFERROR(M26*O26,0))</f>
        <v/>
      </c>
      <c r="T26" s="33">
        <f>IF(OR(A26="",S26=""),"",IF(S26&lt;'Tabelle aliquote'!$G$3,'Tabelle aliquote'!$G$3,S26))</f>
        <v/>
      </c>
      <c r="U26" s="33">
        <f>IF(OR(A26="",N26="",T26=""),"",IF(N26="Sì",0,T26))</f>
        <v/>
      </c>
      <c r="V26" s="33">
        <f>IF(OR(A26="",U26=""),"",IFERROR(U26*50%,0))</f>
        <v/>
      </c>
      <c r="W26" s="33">
        <f>IF(OR(A26="",U26="",V26=""),"",IFERROR(U26-V26,0))</f>
        <v/>
      </c>
      <c r="X26" s="9">
        <f>IF(A26="","",IF(Q26="","Da versare",IF(Q26&lt;=TODAY(),"Versata","Programmata")))</f>
        <v/>
      </c>
      <c r="Y26" s="4" t="n"/>
      <c r="Z26" s="3" t="n"/>
    </row>
    <row r="27" ht="21" customHeight="1">
      <c r="A27" s="2" t="n"/>
      <c r="B27" s="3" t="n"/>
      <c r="C27" s="4" t="n"/>
      <c r="D27" s="3" t="n"/>
      <c r="E27" s="4" t="n"/>
      <c r="F27" s="3" t="n"/>
      <c r="G27" s="3" t="n"/>
      <c r="H27" s="2" t="n"/>
      <c r="I27" s="3" t="n"/>
      <c r="J27" s="31" t="n"/>
      <c r="K27" s="31" t="n"/>
      <c r="L27" s="32" t="n"/>
      <c r="M27" s="35">
        <f>IF(OR(A27="",L27=""),"",L27*12)</f>
        <v/>
      </c>
      <c r="N27" s="2" t="n"/>
      <c r="O27" s="36">
        <f>IF(OR(A27="",I27=""),"",IFERROR(VLOOKUP(I27,'Tabelle aliquote'!$A$3:$D$102,2,FALSE),""))</f>
        <v/>
      </c>
      <c r="P27" s="2" t="n"/>
      <c r="Q27" s="31" t="n"/>
      <c r="R27" s="2" t="n"/>
      <c r="S27" s="35">
        <f>IF(OR(A27="",M27="",O27=""),"",IFERROR(M27*O27,0))</f>
        <v/>
      </c>
      <c r="T27" s="35">
        <f>IF(OR(A27="",S27=""),"",IF(S27&lt;'Tabelle aliquote'!$G$3,'Tabelle aliquote'!$G$3,S27))</f>
        <v/>
      </c>
      <c r="U27" s="35">
        <f>IF(OR(A27="",N27="",T27=""),"",IF(N27="Sì",0,T27))</f>
        <v/>
      </c>
      <c r="V27" s="35">
        <f>IF(OR(A27="",U27=""),"",IFERROR(U27*50%,0))</f>
        <v/>
      </c>
      <c r="W27" s="35">
        <f>IF(OR(A27="",U27="",V27=""),"",IFERROR(U27-V27,0))</f>
        <v/>
      </c>
      <c r="X27" s="12">
        <f>IF(A27="","",IF(Q27="","Da versare",IF(Q27&lt;=TODAY(),"Versata","Programmata")))</f>
        <v/>
      </c>
      <c r="Y27" s="4" t="n"/>
      <c r="Z27" s="3" t="n"/>
    </row>
    <row r="28" ht="21" customHeight="1">
      <c r="A28" s="2" t="n"/>
      <c r="B28" s="3" t="n"/>
      <c r="C28" s="4" t="n"/>
      <c r="D28" s="3" t="n"/>
      <c r="E28" s="4" t="n"/>
      <c r="F28" s="3" t="n"/>
      <c r="G28" s="3" t="n"/>
      <c r="H28" s="2" t="n"/>
      <c r="I28" s="3" t="n"/>
      <c r="J28" s="31" t="n"/>
      <c r="K28" s="31" t="n"/>
      <c r="L28" s="32" t="n"/>
      <c r="M28" s="33">
        <f>IF(OR(A28="",L28=""),"",L28*12)</f>
        <v/>
      </c>
      <c r="N28" s="2" t="n"/>
      <c r="O28" s="34">
        <f>IF(OR(A28="",I28=""),"",IFERROR(VLOOKUP(I28,'Tabelle aliquote'!$A$3:$D$102,2,FALSE),""))</f>
        <v/>
      </c>
      <c r="P28" s="2" t="n"/>
      <c r="Q28" s="31" t="n"/>
      <c r="R28" s="2" t="n"/>
      <c r="S28" s="33">
        <f>IF(OR(A28="",M28="",O28=""),"",IFERROR(M28*O28,0))</f>
        <v/>
      </c>
      <c r="T28" s="33">
        <f>IF(OR(A28="",S28=""),"",IF(S28&lt;'Tabelle aliquote'!$G$3,'Tabelle aliquote'!$G$3,S28))</f>
        <v/>
      </c>
      <c r="U28" s="33">
        <f>IF(OR(A28="",N28="",T28=""),"",IF(N28="Sì",0,T28))</f>
        <v/>
      </c>
      <c r="V28" s="33">
        <f>IF(OR(A28="",U28=""),"",IFERROR(U28*50%,0))</f>
        <v/>
      </c>
      <c r="W28" s="33">
        <f>IF(OR(A28="",U28="",V28=""),"",IFERROR(U28-V28,0))</f>
        <v/>
      </c>
      <c r="X28" s="9">
        <f>IF(A28="","",IF(Q28="","Da versare",IF(Q28&lt;=TODAY(),"Versata","Programmata")))</f>
        <v/>
      </c>
      <c r="Y28" s="4" t="n"/>
      <c r="Z28" s="3" t="n"/>
    </row>
    <row r="29" ht="21" customHeight="1">
      <c r="A29" s="2" t="n"/>
      <c r="B29" s="3" t="n"/>
      <c r="C29" s="4" t="n"/>
      <c r="D29" s="3" t="n"/>
      <c r="E29" s="4" t="n"/>
      <c r="F29" s="3" t="n"/>
      <c r="G29" s="3" t="n"/>
      <c r="H29" s="2" t="n"/>
      <c r="I29" s="3" t="n"/>
      <c r="J29" s="31" t="n"/>
      <c r="K29" s="31" t="n"/>
      <c r="L29" s="32" t="n"/>
      <c r="M29" s="35">
        <f>IF(OR(A29="",L29=""),"",L29*12)</f>
        <v/>
      </c>
      <c r="N29" s="2" t="n"/>
      <c r="O29" s="36">
        <f>IF(OR(A29="",I29=""),"",IFERROR(VLOOKUP(I29,'Tabelle aliquote'!$A$3:$D$102,2,FALSE),""))</f>
        <v/>
      </c>
      <c r="P29" s="2" t="n"/>
      <c r="Q29" s="31" t="n"/>
      <c r="R29" s="2" t="n"/>
      <c r="S29" s="35">
        <f>IF(OR(A29="",M29="",O29=""),"",IFERROR(M29*O29,0))</f>
        <v/>
      </c>
      <c r="T29" s="35">
        <f>IF(OR(A29="",S29=""),"",IF(S29&lt;'Tabelle aliquote'!$G$3,'Tabelle aliquote'!$G$3,S29))</f>
        <v/>
      </c>
      <c r="U29" s="35">
        <f>IF(OR(A29="",N29="",T29=""),"",IF(N29="Sì",0,T29))</f>
        <v/>
      </c>
      <c r="V29" s="35">
        <f>IF(OR(A29="",U29=""),"",IFERROR(U29*50%,0))</f>
        <v/>
      </c>
      <c r="W29" s="35">
        <f>IF(OR(A29="",U29="",V29=""),"",IFERROR(U29-V29,0))</f>
        <v/>
      </c>
      <c r="X29" s="12">
        <f>IF(A29="","",IF(Q29="","Da versare",IF(Q29&lt;=TODAY(),"Versata","Programmata")))</f>
        <v/>
      </c>
      <c r="Y29" s="4" t="n"/>
      <c r="Z29" s="3" t="n"/>
    </row>
    <row r="30" ht="21" customHeight="1">
      <c r="A30" s="2" t="n"/>
      <c r="B30" s="3" t="n"/>
      <c r="C30" s="4" t="n"/>
      <c r="D30" s="3" t="n"/>
      <c r="E30" s="4" t="n"/>
      <c r="F30" s="3" t="n"/>
      <c r="G30" s="3" t="n"/>
      <c r="H30" s="2" t="n"/>
      <c r="I30" s="3" t="n"/>
      <c r="J30" s="31" t="n"/>
      <c r="K30" s="31" t="n"/>
      <c r="L30" s="32" t="n"/>
      <c r="M30" s="33">
        <f>IF(OR(A30="",L30=""),"",L30*12)</f>
        <v/>
      </c>
      <c r="N30" s="2" t="n"/>
      <c r="O30" s="34">
        <f>IF(OR(A30="",I30=""),"",IFERROR(VLOOKUP(I30,'Tabelle aliquote'!$A$3:$D$102,2,FALSE),""))</f>
        <v/>
      </c>
      <c r="P30" s="2" t="n"/>
      <c r="Q30" s="31" t="n"/>
      <c r="R30" s="2" t="n"/>
      <c r="S30" s="33">
        <f>IF(OR(A30="",M30="",O30=""),"",IFERROR(M30*O30,0))</f>
        <v/>
      </c>
      <c r="T30" s="33">
        <f>IF(OR(A30="",S30=""),"",IF(S30&lt;'Tabelle aliquote'!$G$3,'Tabelle aliquote'!$G$3,S30))</f>
        <v/>
      </c>
      <c r="U30" s="33">
        <f>IF(OR(A30="",N30="",T30=""),"",IF(N30="Sì",0,T30))</f>
        <v/>
      </c>
      <c r="V30" s="33">
        <f>IF(OR(A30="",U30=""),"",IFERROR(U30*50%,0))</f>
        <v/>
      </c>
      <c r="W30" s="33">
        <f>IF(OR(A30="",U30="",V30=""),"",IFERROR(U30-V30,0))</f>
        <v/>
      </c>
      <c r="X30" s="9">
        <f>IF(A30="","",IF(Q30="","Da versare",IF(Q30&lt;=TODAY(),"Versata","Programmata")))</f>
        <v/>
      </c>
      <c r="Y30" s="4" t="n"/>
      <c r="Z30" s="3" t="n"/>
    </row>
    <row r="31" ht="21" customHeight="1">
      <c r="A31" s="2" t="n"/>
      <c r="B31" s="3" t="n"/>
      <c r="C31" s="4" t="n"/>
      <c r="D31" s="3" t="n"/>
      <c r="E31" s="4" t="n"/>
      <c r="F31" s="3" t="n"/>
      <c r="G31" s="3" t="n"/>
      <c r="H31" s="2" t="n"/>
      <c r="I31" s="3" t="n"/>
      <c r="J31" s="31" t="n"/>
      <c r="K31" s="31" t="n"/>
      <c r="L31" s="32" t="n"/>
      <c r="M31" s="35">
        <f>IF(OR(A31="",L31=""),"",L31*12)</f>
        <v/>
      </c>
      <c r="N31" s="2" t="n"/>
      <c r="O31" s="36">
        <f>IF(OR(A31="",I31=""),"",IFERROR(VLOOKUP(I31,'Tabelle aliquote'!$A$3:$D$102,2,FALSE),""))</f>
        <v/>
      </c>
      <c r="P31" s="2" t="n"/>
      <c r="Q31" s="31" t="n"/>
      <c r="R31" s="2" t="n"/>
      <c r="S31" s="35">
        <f>IF(OR(A31="",M31="",O31=""),"",IFERROR(M31*O31,0))</f>
        <v/>
      </c>
      <c r="T31" s="35">
        <f>IF(OR(A31="",S31=""),"",IF(S31&lt;'Tabelle aliquote'!$G$3,'Tabelle aliquote'!$G$3,S31))</f>
        <v/>
      </c>
      <c r="U31" s="35">
        <f>IF(OR(A31="",N31="",T31=""),"",IF(N31="Sì",0,T31))</f>
        <v/>
      </c>
      <c r="V31" s="35">
        <f>IF(OR(A31="",U31=""),"",IFERROR(U31*50%,0))</f>
        <v/>
      </c>
      <c r="W31" s="35">
        <f>IF(OR(A31="",U31="",V31=""),"",IFERROR(U31-V31,0))</f>
        <v/>
      </c>
      <c r="X31" s="12">
        <f>IF(A31="","",IF(Q31="","Da versare",IF(Q31&lt;=TODAY(),"Versata","Programmata")))</f>
        <v/>
      </c>
      <c r="Y31" s="4" t="n"/>
      <c r="Z31" s="3" t="n"/>
    </row>
    <row r="32" ht="21" customHeight="1">
      <c r="A32" s="2" t="n"/>
      <c r="B32" s="3" t="n"/>
      <c r="C32" s="4" t="n"/>
      <c r="D32" s="3" t="n"/>
      <c r="E32" s="4" t="n"/>
      <c r="F32" s="3" t="n"/>
      <c r="G32" s="3" t="n"/>
      <c r="H32" s="2" t="n"/>
      <c r="I32" s="3" t="n"/>
      <c r="J32" s="31" t="n"/>
      <c r="K32" s="31" t="n"/>
      <c r="L32" s="32" t="n"/>
      <c r="M32" s="33">
        <f>IF(OR(A32="",L32=""),"",L32*12)</f>
        <v/>
      </c>
      <c r="N32" s="2" t="n"/>
      <c r="O32" s="34">
        <f>IF(OR(A32="",I32=""),"",IFERROR(VLOOKUP(I32,'Tabelle aliquote'!$A$3:$D$102,2,FALSE),""))</f>
        <v/>
      </c>
      <c r="P32" s="2" t="n"/>
      <c r="Q32" s="31" t="n"/>
      <c r="R32" s="2" t="n"/>
      <c r="S32" s="33">
        <f>IF(OR(A32="",M32="",O32=""),"",IFERROR(M32*O32,0))</f>
        <v/>
      </c>
      <c r="T32" s="33">
        <f>IF(OR(A32="",S32=""),"",IF(S32&lt;'Tabelle aliquote'!$G$3,'Tabelle aliquote'!$G$3,S32))</f>
        <v/>
      </c>
      <c r="U32" s="33">
        <f>IF(OR(A32="",N32="",T32=""),"",IF(N32="Sì",0,T32))</f>
        <v/>
      </c>
      <c r="V32" s="33">
        <f>IF(OR(A32="",U32=""),"",IFERROR(U32*50%,0))</f>
        <v/>
      </c>
      <c r="W32" s="33">
        <f>IF(OR(A32="",U32="",V32=""),"",IFERROR(U32-V32,0))</f>
        <v/>
      </c>
      <c r="X32" s="9">
        <f>IF(A32="","",IF(Q32="","Da versare",IF(Q32&lt;=TODAY(),"Versata","Programmata")))</f>
        <v/>
      </c>
      <c r="Y32" s="4" t="n"/>
      <c r="Z32" s="3" t="n"/>
    </row>
    <row r="33" ht="21" customHeight="1">
      <c r="A33" s="2" t="n"/>
      <c r="B33" s="3" t="n"/>
      <c r="C33" s="4" t="n"/>
      <c r="D33" s="3" t="n"/>
      <c r="E33" s="4" t="n"/>
      <c r="F33" s="3" t="n"/>
      <c r="G33" s="3" t="n"/>
      <c r="H33" s="2" t="n"/>
      <c r="I33" s="3" t="n"/>
      <c r="J33" s="31" t="n"/>
      <c r="K33" s="31" t="n"/>
      <c r="L33" s="32" t="n"/>
      <c r="M33" s="35">
        <f>IF(OR(A33="",L33=""),"",L33*12)</f>
        <v/>
      </c>
      <c r="N33" s="2" t="n"/>
      <c r="O33" s="36">
        <f>IF(OR(A33="",I33=""),"",IFERROR(VLOOKUP(I33,'Tabelle aliquote'!$A$3:$D$102,2,FALSE),""))</f>
        <v/>
      </c>
      <c r="P33" s="2" t="n"/>
      <c r="Q33" s="31" t="n"/>
      <c r="R33" s="2" t="n"/>
      <c r="S33" s="35">
        <f>IF(OR(A33="",M33="",O33=""),"",IFERROR(M33*O33,0))</f>
        <v/>
      </c>
      <c r="T33" s="35">
        <f>IF(OR(A33="",S33=""),"",IF(S33&lt;'Tabelle aliquote'!$G$3,'Tabelle aliquote'!$G$3,S33))</f>
        <v/>
      </c>
      <c r="U33" s="35">
        <f>IF(OR(A33="",N33="",T33=""),"",IF(N33="Sì",0,T33))</f>
        <v/>
      </c>
      <c r="V33" s="35">
        <f>IF(OR(A33="",U33=""),"",IFERROR(U33*50%,0))</f>
        <v/>
      </c>
      <c r="W33" s="35">
        <f>IF(OR(A33="",U33="",V33=""),"",IFERROR(U33-V33,0))</f>
        <v/>
      </c>
      <c r="X33" s="12">
        <f>IF(A33="","",IF(Q33="","Da versare",IF(Q33&lt;=TODAY(),"Versata","Programmata")))</f>
        <v/>
      </c>
      <c r="Y33" s="4" t="n"/>
      <c r="Z33" s="3" t="n"/>
    </row>
    <row r="34" ht="21" customHeight="1">
      <c r="A34" s="2" t="n"/>
      <c r="B34" s="3" t="n"/>
      <c r="C34" s="4" t="n"/>
      <c r="D34" s="3" t="n"/>
      <c r="E34" s="4" t="n"/>
      <c r="F34" s="3" t="n"/>
      <c r="G34" s="3" t="n"/>
      <c r="H34" s="2" t="n"/>
      <c r="I34" s="3" t="n"/>
      <c r="J34" s="31" t="n"/>
      <c r="K34" s="31" t="n"/>
      <c r="L34" s="32" t="n"/>
      <c r="M34" s="33">
        <f>IF(OR(A34="",L34=""),"",L34*12)</f>
        <v/>
      </c>
      <c r="N34" s="2" t="n"/>
      <c r="O34" s="34">
        <f>IF(OR(A34="",I34=""),"",IFERROR(VLOOKUP(I34,'Tabelle aliquote'!$A$3:$D$102,2,FALSE),""))</f>
        <v/>
      </c>
      <c r="P34" s="2" t="n"/>
      <c r="Q34" s="31" t="n"/>
      <c r="R34" s="2" t="n"/>
      <c r="S34" s="33">
        <f>IF(OR(A34="",M34="",O34=""),"",IFERROR(M34*O34,0))</f>
        <v/>
      </c>
      <c r="T34" s="33">
        <f>IF(OR(A34="",S34=""),"",IF(S34&lt;'Tabelle aliquote'!$G$3,'Tabelle aliquote'!$G$3,S34))</f>
        <v/>
      </c>
      <c r="U34" s="33">
        <f>IF(OR(A34="",N34="",T34=""),"",IF(N34="Sì",0,T34))</f>
        <v/>
      </c>
      <c r="V34" s="33">
        <f>IF(OR(A34="",U34=""),"",IFERROR(U34*50%,0))</f>
        <v/>
      </c>
      <c r="W34" s="33">
        <f>IF(OR(A34="",U34="",V34=""),"",IFERROR(U34-V34,0))</f>
        <v/>
      </c>
      <c r="X34" s="9">
        <f>IF(A34="","",IF(Q34="","Da versare",IF(Q34&lt;=TODAY(),"Versata","Programmata")))</f>
        <v/>
      </c>
      <c r="Y34" s="4" t="n"/>
      <c r="Z34" s="3" t="n"/>
    </row>
    <row r="35" ht="21" customHeight="1">
      <c r="A35" s="2" t="n"/>
      <c r="B35" s="3" t="n"/>
      <c r="C35" s="4" t="n"/>
      <c r="D35" s="3" t="n"/>
      <c r="E35" s="4" t="n"/>
      <c r="F35" s="3" t="n"/>
      <c r="G35" s="3" t="n"/>
      <c r="H35" s="2" t="n"/>
      <c r="I35" s="3" t="n"/>
      <c r="J35" s="31" t="n"/>
      <c r="K35" s="31" t="n"/>
      <c r="L35" s="32" t="n"/>
      <c r="M35" s="35">
        <f>IF(OR(A35="",L35=""),"",L35*12)</f>
        <v/>
      </c>
      <c r="N35" s="2" t="n"/>
      <c r="O35" s="36">
        <f>IF(OR(A35="",I35=""),"",IFERROR(VLOOKUP(I35,'Tabelle aliquote'!$A$3:$D$102,2,FALSE),""))</f>
        <v/>
      </c>
      <c r="P35" s="2" t="n"/>
      <c r="Q35" s="31" t="n"/>
      <c r="R35" s="2" t="n"/>
      <c r="S35" s="35">
        <f>IF(OR(A35="",M35="",O35=""),"",IFERROR(M35*O35,0))</f>
        <v/>
      </c>
      <c r="T35" s="35">
        <f>IF(OR(A35="",S35=""),"",IF(S35&lt;'Tabelle aliquote'!$G$3,'Tabelle aliquote'!$G$3,S35))</f>
        <v/>
      </c>
      <c r="U35" s="35">
        <f>IF(OR(A35="",N35="",T35=""),"",IF(N35="Sì",0,T35))</f>
        <v/>
      </c>
      <c r="V35" s="35">
        <f>IF(OR(A35="",U35=""),"",IFERROR(U35*50%,0))</f>
        <v/>
      </c>
      <c r="W35" s="35">
        <f>IF(OR(A35="",U35="",V35=""),"",IFERROR(U35-V35,0))</f>
        <v/>
      </c>
      <c r="X35" s="12">
        <f>IF(A35="","",IF(Q35="","Da versare",IF(Q35&lt;=TODAY(),"Versata","Programmata")))</f>
        <v/>
      </c>
      <c r="Y35" s="4" t="n"/>
      <c r="Z35" s="3" t="n"/>
    </row>
    <row r="36" ht="21" customHeight="1">
      <c r="A36" s="2" t="n"/>
      <c r="B36" s="3" t="n"/>
      <c r="C36" s="4" t="n"/>
      <c r="D36" s="3" t="n"/>
      <c r="E36" s="4" t="n"/>
      <c r="F36" s="3" t="n"/>
      <c r="G36" s="3" t="n"/>
      <c r="H36" s="2" t="n"/>
      <c r="I36" s="3" t="n"/>
      <c r="J36" s="31" t="n"/>
      <c r="K36" s="31" t="n"/>
      <c r="L36" s="32" t="n"/>
      <c r="M36" s="33">
        <f>IF(OR(A36="",L36=""),"",L36*12)</f>
        <v/>
      </c>
      <c r="N36" s="2" t="n"/>
      <c r="O36" s="34">
        <f>IF(OR(A36="",I36=""),"",IFERROR(VLOOKUP(I36,'Tabelle aliquote'!$A$3:$D$102,2,FALSE),""))</f>
        <v/>
      </c>
      <c r="P36" s="2" t="n"/>
      <c r="Q36" s="31" t="n"/>
      <c r="R36" s="2" t="n"/>
      <c r="S36" s="33">
        <f>IF(OR(A36="",M36="",O36=""),"",IFERROR(M36*O36,0))</f>
        <v/>
      </c>
      <c r="T36" s="33">
        <f>IF(OR(A36="",S36=""),"",IF(S36&lt;'Tabelle aliquote'!$G$3,'Tabelle aliquote'!$G$3,S36))</f>
        <v/>
      </c>
      <c r="U36" s="33">
        <f>IF(OR(A36="",N36="",T36=""),"",IF(N36="Sì",0,T36))</f>
        <v/>
      </c>
      <c r="V36" s="33">
        <f>IF(OR(A36="",U36=""),"",IFERROR(U36*50%,0))</f>
        <v/>
      </c>
      <c r="W36" s="33">
        <f>IF(OR(A36="",U36="",V36=""),"",IFERROR(U36-V36,0))</f>
        <v/>
      </c>
      <c r="X36" s="9">
        <f>IF(A36="","",IF(Q36="","Da versare",IF(Q36&lt;=TODAY(),"Versata","Programmata")))</f>
        <v/>
      </c>
      <c r="Y36" s="4" t="n"/>
      <c r="Z36" s="3" t="n"/>
    </row>
    <row r="37" ht="21" customHeight="1">
      <c r="A37" s="2" t="n"/>
      <c r="B37" s="3" t="n"/>
      <c r="C37" s="4" t="n"/>
      <c r="D37" s="3" t="n"/>
      <c r="E37" s="4" t="n"/>
      <c r="F37" s="3" t="n"/>
      <c r="G37" s="3" t="n"/>
      <c r="H37" s="2" t="n"/>
      <c r="I37" s="3" t="n"/>
      <c r="J37" s="31" t="n"/>
      <c r="K37" s="31" t="n"/>
      <c r="L37" s="32" t="n"/>
      <c r="M37" s="35">
        <f>IF(OR(A37="",L37=""),"",L37*12)</f>
        <v/>
      </c>
      <c r="N37" s="2" t="n"/>
      <c r="O37" s="36">
        <f>IF(OR(A37="",I37=""),"",IFERROR(VLOOKUP(I37,'Tabelle aliquote'!$A$3:$D$102,2,FALSE),""))</f>
        <v/>
      </c>
      <c r="P37" s="2" t="n"/>
      <c r="Q37" s="31" t="n"/>
      <c r="R37" s="2" t="n"/>
      <c r="S37" s="35">
        <f>IF(OR(A37="",M37="",O37=""),"",IFERROR(M37*O37,0))</f>
        <v/>
      </c>
      <c r="T37" s="35">
        <f>IF(OR(A37="",S37=""),"",IF(S37&lt;'Tabelle aliquote'!$G$3,'Tabelle aliquote'!$G$3,S37))</f>
        <v/>
      </c>
      <c r="U37" s="35">
        <f>IF(OR(A37="",N37="",T37=""),"",IF(N37="Sì",0,T37))</f>
        <v/>
      </c>
      <c r="V37" s="35">
        <f>IF(OR(A37="",U37=""),"",IFERROR(U37*50%,0))</f>
        <v/>
      </c>
      <c r="W37" s="35">
        <f>IF(OR(A37="",U37="",V37=""),"",IFERROR(U37-V37,0))</f>
        <v/>
      </c>
      <c r="X37" s="12">
        <f>IF(A37="","",IF(Q37="","Da versare",IF(Q37&lt;=TODAY(),"Versata","Programmata")))</f>
        <v/>
      </c>
      <c r="Y37" s="4" t="n"/>
      <c r="Z37" s="3" t="n"/>
    </row>
    <row r="38" ht="21" customHeight="1">
      <c r="A38" s="2" t="n"/>
      <c r="B38" s="3" t="n"/>
      <c r="C38" s="4" t="n"/>
      <c r="D38" s="3" t="n"/>
      <c r="E38" s="4" t="n"/>
      <c r="F38" s="3" t="n"/>
      <c r="G38" s="3" t="n"/>
      <c r="H38" s="2" t="n"/>
      <c r="I38" s="3" t="n"/>
      <c r="J38" s="31" t="n"/>
      <c r="K38" s="31" t="n"/>
      <c r="L38" s="32" t="n"/>
      <c r="M38" s="33">
        <f>IF(OR(A38="",L38=""),"",L38*12)</f>
        <v/>
      </c>
      <c r="N38" s="2" t="n"/>
      <c r="O38" s="34">
        <f>IF(OR(A38="",I38=""),"",IFERROR(VLOOKUP(I38,'Tabelle aliquote'!$A$3:$D$102,2,FALSE),""))</f>
        <v/>
      </c>
      <c r="P38" s="2" t="n"/>
      <c r="Q38" s="31" t="n"/>
      <c r="R38" s="2" t="n"/>
      <c r="S38" s="33">
        <f>IF(OR(A38="",M38="",O38=""),"",IFERROR(M38*O38,0))</f>
        <v/>
      </c>
      <c r="T38" s="33">
        <f>IF(OR(A38="",S38=""),"",IF(S38&lt;'Tabelle aliquote'!$G$3,'Tabelle aliquote'!$G$3,S38))</f>
        <v/>
      </c>
      <c r="U38" s="33">
        <f>IF(OR(A38="",N38="",T38=""),"",IF(N38="Sì",0,T38))</f>
        <v/>
      </c>
      <c r="V38" s="33">
        <f>IF(OR(A38="",U38=""),"",IFERROR(U38*50%,0))</f>
        <v/>
      </c>
      <c r="W38" s="33">
        <f>IF(OR(A38="",U38="",V38=""),"",IFERROR(U38-V38,0))</f>
        <v/>
      </c>
      <c r="X38" s="9">
        <f>IF(A38="","",IF(Q38="","Da versare",IF(Q38&lt;=TODAY(),"Versata","Programmata")))</f>
        <v/>
      </c>
      <c r="Y38" s="4" t="n"/>
      <c r="Z38" s="3" t="n"/>
    </row>
    <row r="39" ht="21" customHeight="1">
      <c r="A39" s="2" t="n"/>
      <c r="B39" s="3" t="n"/>
      <c r="C39" s="4" t="n"/>
      <c r="D39" s="3" t="n"/>
      <c r="E39" s="4" t="n"/>
      <c r="F39" s="3" t="n"/>
      <c r="G39" s="3" t="n"/>
      <c r="H39" s="2" t="n"/>
      <c r="I39" s="3" t="n"/>
      <c r="J39" s="31" t="n"/>
      <c r="K39" s="31" t="n"/>
      <c r="L39" s="32" t="n"/>
      <c r="M39" s="35">
        <f>IF(OR(A39="",L39=""),"",L39*12)</f>
        <v/>
      </c>
      <c r="N39" s="2" t="n"/>
      <c r="O39" s="36">
        <f>IF(OR(A39="",I39=""),"",IFERROR(VLOOKUP(I39,'Tabelle aliquote'!$A$3:$D$102,2,FALSE),""))</f>
        <v/>
      </c>
      <c r="P39" s="2" t="n"/>
      <c r="Q39" s="31" t="n"/>
      <c r="R39" s="2" t="n"/>
      <c r="S39" s="35">
        <f>IF(OR(A39="",M39="",O39=""),"",IFERROR(M39*O39,0))</f>
        <v/>
      </c>
      <c r="T39" s="35">
        <f>IF(OR(A39="",S39=""),"",IF(S39&lt;'Tabelle aliquote'!$G$3,'Tabelle aliquote'!$G$3,S39))</f>
        <v/>
      </c>
      <c r="U39" s="35">
        <f>IF(OR(A39="",N39="",T39=""),"",IF(N39="Sì",0,T39))</f>
        <v/>
      </c>
      <c r="V39" s="35">
        <f>IF(OR(A39="",U39=""),"",IFERROR(U39*50%,0))</f>
        <v/>
      </c>
      <c r="W39" s="35">
        <f>IF(OR(A39="",U39="",V39=""),"",IFERROR(U39-V39,0))</f>
        <v/>
      </c>
      <c r="X39" s="12">
        <f>IF(A39="","",IF(Q39="","Da versare",IF(Q39&lt;=TODAY(),"Versata","Programmata")))</f>
        <v/>
      </c>
      <c r="Y39" s="4" t="n"/>
      <c r="Z39" s="3" t="n"/>
    </row>
    <row r="40" ht="21" customHeight="1">
      <c r="A40" s="2" t="n"/>
      <c r="B40" s="3" t="n"/>
      <c r="C40" s="4" t="n"/>
      <c r="D40" s="3" t="n"/>
      <c r="E40" s="4" t="n"/>
      <c r="F40" s="3" t="n"/>
      <c r="G40" s="3" t="n"/>
      <c r="H40" s="2" t="n"/>
      <c r="I40" s="3" t="n"/>
      <c r="J40" s="31" t="n"/>
      <c r="K40" s="31" t="n"/>
      <c r="L40" s="32" t="n"/>
      <c r="M40" s="33">
        <f>IF(OR(A40="",L40=""),"",L40*12)</f>
        <v/>
      </c>
      <c r="N40" s="2" t="n"/>
      <c r="O40" s="34">
        <f>IF(OR(A40="",I40=""),"",IFERROR(VLOOKUP(I40,'Tabelle aliquote'!$A$3:$D$102,2,FALSE),""))</f>
        <v/>
      </c>
      <c r="P40" s="2" t="n"/>
      <c r="Q40" s="31" t="n"/>
      <c r="R40" s="2" t="n"/>
      <c r="S40" s="33">
        <f>IF(OR(A40="",M40="",O40=""),"",IFERROR(M40*O40,0))</f>
        <v/>
      </c>
      <c r="T40" s="33">
        <f>IF(OR(A40="",S40=""),"",IF(S40&lt;'Tabelle aliquote'!$G$3,'Tabelle aliquote'!$G$3,S40))</f>
        <v/>
      </c>
      <c r="U40" s="33">
        <f>IF(OR(A40="",N40="",T40=""),"",IF(N40="Sì",0,T40))</f>
        <v/>
      </c>
      <c r="V40" s="33">
        <f>IF(OR(A40="",U40=""),"",IFERROR(U40*50%,0))</f>
        <v/>
      </c>
      <c r="W40" s="33">
        <f>IF(OR(A40="",U40="",V40=""),"",IFERROR(U40-V40,0))</f>
        <v/>
      </c>
      <c r="X40" s="9">
        <f>IF(A40="","",IF(Q40="","Da versare",IF(Q40&lt;=TODAY(),"Versata","Programmata")))</f>
        <v/>
      </c>
      <c r="Y40" s="4" t="n"/>
      <c r="Z40" s="3" t="n"/>
    </row>
    <row r="41" ht="21" customHeight="1">
      <c r="A41" s="2" t="n"/>
      <c r="B41" s="3" t="n"/>
      <c r="C41" s="4" t="n"/>
      <c r="D41" s="3" t="n"/>
      <c r="E41" s="4" t="n"/>
      <c r="F41" s="3" t="n"/>
      <c r="G41" s="3" t="n"/>
      <c r="H41" s="2" t="n"/>
      <c r="I41" s="3" t="n"/>
      <c r="J41" s="31" t="n"/>
      <c r="K41" s="31" t="n"/>
      <c r="L41" s="32" t="n"/>
      <c r="M41" s="35">
        <f>IF(OR(A41="",L41=""),"",L41*12)</f>
        <v/>
      </c>
      <c r="N41" s="2" t="n"/>
      <c r="O41" s="36">
        <f>IF(OR(A41="",I41=""),"",IFERROR(VLOOKUP(I41,'Tabelle aliquote'!$A$3:$D$102,2,FALSE),""))</f>
        <v/>
      </c>
      <c r="P41" s="2" t="n"/>
      <c r="Q41" s="31" t="n"/>
      <c r="R41" s="2" t="n"/>
      <c r="S41" s="35">
        <f>IF(OR(A41="",M41="",O41=""),"",IFERROR(M41*O41,0))</f>
        <v/>
      </c>
      <c r="T41" s="35">
        <f>IF(OR(A41="",S41=""),"",IF(S41&lt;'Tabelle aliquote'!$G$3,'Tabelle aliquote'!$G$3,S41))</f>
        <v/>
      </c>
      <c r="U41" s="35">
        <f>IF(OR(A41="",N41="",T41=""),"",IF(N41="Sì",0,T41))</f>
        <v/>
      </c>
      <c r="V41" s="35">
        <f>IF(OR(A41="",U41=""),"",IFERROR(U41*50%,0))</f>
        <v/>
      </c>
      <c r="W41" s="35">
        <f>IF(OR(A41="",U41="",V41=""),"",IFERROR(U41-V41,0))</f>
        <v/>
      </c>
      <c r="X41" s="12">
        <f>IF(A41="","",IF(Q41="","Da versare",IF(Q41&lt;=TODAY(),"Versata","Programmata")))</f>
        <v/>
      </c>
      <c r="Y41" s="4" t="n"/>
      <c r="Z41" s="3" t="n"/>
    </row>
    <row r="42" ht="21" customHeight="1">
      <c r="A42" s="2" t="n"/>
      <c r="B42" s="3" t="n"/>
      <c r="C42" s="4" t="n"/>
      <c r="D42" s="3" t="n"/>
      <c r="E42" s="4" t="n"/>
      <c r="F42" s="3" t="n"/>
      <c r="G42" s="3" t="n"/>
      <c r="H42" s="2" t="n"/>
      <c r="I42" s="3" t="n"/>
      <c r="J42" s="31" t="n"/>
      <c r="K42" s="31" t="n"/>
      <c r="L42" s="32" t="n"/>
      <c r="M42" s="33">
        <f>IF(OR(A42="",L42=""),"",L42*12)</f>
        <v/>
      </c>
      <c r="N42" s="2" t="n"/>
      <c r="O42" s="34">
        <f>IF(OR(A42="",I42=""),"",IFERROR(VLOOKUP(I42,'Tabelle aliquote'!$A$3:$D$102,2,FALSE),""))</f>
        <v/>
      </c>
      <c r="P42" s="2" t="n"/>
      <c r="Q42" s="31" t="n"/>
      <c r="R42" s="2" t="n"/>
      <c r="S42" s="33">
        <f>IF(OR(A42="",M42="",O42=""),"",IFERROR(M42*O42,0))</f>
        <v/>
      </c>
      <c r="T42" s="33">
        <f>IF(OR(A42="",S42=""),"",IF(S42&lt;'Tabelle aliquote'!$G$3,'Tabelle aliquote'!$G$3,S42))</f>
        <v/>
      </c>
      <c r="U42" s="33">
        <f>IF(OR(A42="",N42="",T42=""),"",IF(N42="Sì",0,T42))</f>
        <v/>
      </c>
      <c r="V42" s="33">
        <f>IF(OR(A42="",U42=""),"",IFERROR(U42*50%,0))</f>
        <v/>
      </c>
      <c r="W42" s="33">
        <f>IF(OR(A42="",U42="",V42=""),"",IFERROR(U42-V42,0))</f>
        <v/>
      </c>
      <c r="X42" s="9">
        <f>IF(A42="","",IF(Q42="","Da versare",IF(Q42&lt;=TODAY(),"Versata","Programmata")))</f>
        <v/>
      </c>
      <c r="Y42" s="4" t="n"/>
      <c r="Z42" s="3" t="n"/>
    </row>
    <row r="43" ht="21" customHeight="1">
      <c r="A43" s="2" t="n"/>
      <c r="B43" s="3" t="n"/>
      <c r="C43" s="4" t="n"/>
      <c r="D43" s="3" t="n"/>
      <c r="E43" s="4" t="n"/>
      <c r="F43" s="3" t="n"/>
      <c r="G43" s="3" t="n"/>
      <c r="H43" s="2" t="n"/>
      <c r="I43" s="3" t="n"/>
      <c r="J43" s="31" t="n"/>
      <c r="K43" s="31" t="n"/>
      <c r="L43" s="32" t="n"/>
      <c r="M43" s="35">
        <f>IF(OR(A43="",L43=""),"",L43*12)</f>
        <v/>
      </c>
      <c r="N43" s="2" t="n"/>
      <c r="O43" s="36">
        <f>IF(OR(A43="",I43=""),"",IFERROR(VLOOKUP(I43,'Tabelle aliquote'!$A$3:$D$102,2,FALSE),""))</f>
        <v/>
      </c>
      <c r="P43" s="2" t="n"/>
      <c r="Q43" s="31" t="n"/>
      <c r="R43" s="2" t="n"/>
      <c r="S43" s="35">
        <f>IF(OR(A43="",M43="",O43=""),"",IFERROR(M43*O43,0))</f>
        <v/>
      </c>
      <c r="T43" s="35">
        <f>IF(OR(A43="",S43=""),"",IF(S43&lt;'Tabelle aliquote'!$G$3,'Tabelle aliquote'!$G$3,S43))</f>
        <v/>
      </c>
      <c r="U43" s="35">
        <f>IF(OR(A43="",N43="",T43=""),"",IF(N43="Sì",0,T43))</f>
        <v/>
      </c>
      <c r="V43" s="35">
        <f>IF(OR(A43="",U43=""),"",IFERROR(U43*50%,0))</f>
        <v/>
      </c>
      <c r="W43" s="35">
        <f>IF(OR(A43="",U43="",V43=""),"",IFERROR(U43-V43,0))</f>
        <v/>
      </c>
      <c r="X43" s="12">
        <f>IF(A43="","",IF(Q43="","Da versare",IF(Q43&lt;=TODAY(),"Versata","Programmata")))</f>
        <v/>
      </c>
      <c r="Y43" s="4" t="n"/>
      <c r="Z43" s="3" t="n"/>
    </row>
    <row r="44" ht="21" customHeight="1">
      <c r="A44" s="2" t="n"/>
      <c r="B44" s="3" t="n"/>
      <c r="C44" s="4" t="n"/>
      <c r="D44" s="3" t="n"/>
      <c r="E44" s="4" t="n"/>
      <c r="F44" s="3" t="n"/>
      <c r="G44" s="3" t="n"/>
      <c r="H44" s="2" t="n"/>
      <c r="I44" s="3" t="n"/>
      <c r="J44" s="31" t="n"/>
      <c r="K44" s="31" t="n"/>
      <c r="L44" s="32" t="n"/>
      <c r="M44" s="33">
        <f>IF(OR(A44="",L44=""),"",L44*12)</f>
        <v/>
      </c>
      <c r="N44" s="2" t="n"/>
      <c r="O44" s="34">
        <f>IF(OR(A44="",I44=""),"",IFERROR(VLOOKUP(I44,'Tabelle aliquote'!$A$3:$D$102,2,FALSE),""))</f>
        <v/>
      </c>
      <c r="P44" s="2" t="n"/>
      <c r="Q44" s="31" t="n"/>
      <c r="R44" s="2" t="n"/>
      <c r="S44" s="33">
        <f>IF(OR(A44="",M44="",O44=""),"",IFERROR(M44*O44,0))</f>
        <v/>
      </c>
      <c r="T44" s="33">
        <f>IF(OR(A44="",S44=""),"",IF(S44&lt;'Tabelle aliquote'!$G$3,'Tabelle aliquote'!$G$3,S44))</f>
        <v/>
      </c>
      <c r="U44" s="33">
        <f>IF(OR(A44="",N44="",T44=""),"",IF(N44="Sì",0,T44))</f>
        <v/>
      </c>
      <c r="V44" s="33">
        <f>IF(OR(A44="",U44=""),"",IFERROR(U44*50%,0))</f>
        <v/>
      </c>
      <c r="W44" s="33">
        <f>IF(OR(A44="",U44="",V44=""),"",IFERROR(U44-V44,0))</f>
        <v/>
      </c>
      <c r="X44" s="9">
        <f>IF(A44="","",IF(Q44="","Da versare",IF(Q44&lt;=TODAY(),"Versata","Programmata")))</f>
        <v/>
      </c>
      <c r="Y44" s="4" t="n"/>
      <c r="Z44" s="3" t="n"/>
    </row>
    <row r="45" ht="21" customHeight="1">
      <c r="A45" s="2" t="n"/>
      <c r="B45" s="3" t="n"/>
      <c r="C45" s="4" t="n"/>
      <c r="D45" s="3" t="n"/>
      <c r="E45" s="4" t="n"/>
      <c r="F45" s="3" t="n"/>
      <c r="G45" s="3" t="n"/>
      <c r="H45" s="2" t="n"/>
      <c r="I45" s="3" t="n"/>
      <c r="J45" s="31" t="n"/>
      <c r="K45" s="31" t="n"/>
      <c r="L45" s="32" t="n"/>
      <c r="M45" s="35">
        <f>IF(OR(A45="",L45=""),"",L45*12)</f>
        <v/>
      </c>
      <c r="N45" s="2" t="n"/>
      <c r="O45" s="36">
        <f>IF(OR(A45="",I45=""),"",IFERROR(VLOOKUP(I45,'Tabelle aliquote'!$A$3:$D$102,2,FALSE),""))</f>
        <v/>
      </c>
      <c r="P45" s="2" t="n"/>
      <c r="Q45" s="31" t="n"/>
      <c r="R45" s="2" t="n"/>
      <c r="S45" s="35">
        <f>IF(OR(A45="",M45="",O45=""),"",IFERROR(M45*O45,0))</f>
        <v/>
      </c>
      <c r="T45" s="35">
        <f>IF(OR(A45="",S45=""),"",IF(S45&lt;'Tabelle aliquote'!$G$3,'Tabelle aliquote'!$G$3,S45))</f>
        <v/>
      </c>
      <c r="U45" s="35">
        <f>IF(OR(A45="",N45="",T45=""),"",IF(N45="Sì",0,T45))</f>
        <v/>
      </c>
      <c r="V45" s="35">
        <f>IF(OR(A45="",U45=""),"",IFERROR(U45*50%,0))</f>
        <v/>
      </c>
      <c r="W45" s="35">
        <f>IF(OR(A45="",U45="",V45=""),"",IFERROR(U45-V45,0))</f>
        <v/>
      </c>
      <c r="X45" s="12">
        <f>IF(A45="","",IF(Q45="","Da versare",IF(Q45&lt;=TODAY(),"Versata","Programmata")))</f>
        <v/>
      </c>
      <c r="Y45" s="4" t="n"/>
      <c r="Z45" s="3" t="n"/>
    </row>
    <row r="46" ht="21" customHeight="1">
      <c r="A46" s="2" t="n"/>
      <c r="B46" s="3" t="n"/>
      <c r="C46" s="4" t="n"/>
      <c r="D46" s="3" t="n"/>
      <c r="E46" s="4" t="n"/>
      <c r="F46" s="3" t="n"/>
      <c r="G46" s="3" t="n"/>
      <c r="H46" s="2" t="n"/>
      <c r="I46" s="3" t="n"/>
      <c r="J46" s="31" t="n"/>
      <c r="K46" s="31" t="n"/>
      <c r="L46" s="32" t="n"/>
      <c r="M46" s="33">
        <f>IF(OR(A46="",L46=""),"",L46*12)</f>
        <v/>
      </c>
      <c r="N46" s="2" t="n"/>
      <c r="O46" s="34">
        <f>IF(OR(A46="",I46=""),"",IFERROR(VLOOKUP(I46,'Tabelle aliquote'!$A$3:$D$102,2,FALSE),""))</f>
        <v/>
      </c>
      <c r="P46" s="2" t="n"/>
      <c r="Q46" s="31" t="n"/>
      <c r="R46" s="2" t="n"/>
      <c r="S46" s="33">
        <f>IF(OR(A46="",M46="",O46=""),"",IFERROR(M46*O46,0))</f>
        <v/>
      </c>
      <c r="T46" s="33">
        <f>IF(OR(A46="",S46=""),"",IF(S46&lt;'Tabelle aliquote'!$G$3,'Tabelle aliquote'!$G$3,S46))</f>
        <v/>
      </c>
      <c r="U46" s="33">
        <f>IF(OR(A46="",N46="",T46=""),"",IF(N46="Sì",0,T46))</f>
        <v/>
      </c>
      <c r="V46" s="33">
        <f>IF(OR(A46="",U46=""),"",IFERROR(U46*50%,0))</f>
        <v/>
      </c>
      <c r="W46" s="33">
        <f>IF(OR(A46="",U46="",V46=""),"",IFERROR(U46-V46,0))</f>
        <v/>
      </c>
      <c r="X46" s="9">
        <f>IF(A46="","",IF(Q46="","Da versare",IF(Q46&lt;=TODAY(),"Versata","Programmata")))</f>
        <v/>
      </c>
      <c r="Y46" s="4" t="n"/>
      <c r="Z46" s="3" t="n"/>
    </row>
    <row r="47" ht="21" customHeight="1">
      <c r="A47" s="2" t="n"/>
      <c r="B47" s="3" t="n"/>
      <c r="C47" s="4" t="n"/>
      <c r="D47" s="3" t="n"/>
      <c r="E47" s="4" t="n"/>
      <c r="F47" s="3" t="n"/>
      <c r="G47" s="3" t="n"/>
      <c r="H47" s="2" t="n"/>
      <c r="I47" s="3" t="n"/>
      <c r="J47" s="31" t="n"/>
      <c r="K47" s="31" t="n"/>
      <c r="L47" s="32" t="n"/>
      <c r="M47" s="35">
        <f>IF(OR(A47="",L47=""),"",L47*12)</f>
        <v/>
      </c>
      <c r="N47" s="2" t="n"/>
      <c r="O47" s="36">
        <f>IF(OR(A47="",I47=""),"",IFERROR(VLOOKUP(I47,'Tabelle aliquote'!$A$3:$D$102,2,FALSE),""))</f>
        <v/>
      </c>
      <c r="P47" s="2" t="n"/>
      <c r="Q47" s="31" t="n"/>
      <c r="R47" s="2" t="n"/>
      <c r="S47" s="35">
        <f>IF(OR(A47="",M47="",O47=""),"",IFERROR(M47*O47,0))</f>
        <v/>
      </c>
      <c r="T47" s="35">
        <f>IF(OR(A47="",S47=""),"",IF(S47&lt;'Tabelle aliquote'!$G$3,'Tabelle aliquote'!$G$3,S47))</f>
        <v/>
      </c>
      <c r="U47" s="35">
        <f>IF(OR(A47="",N47="",T47=""),"",IF(N47="Sì",0,T47))</f>
        <v/>
      </c>
      <c r="V47" s="35">
        <f>IF(OR(A47="",U47=""),"",IFERROR(U47*50%,0))</f>
        <v/>
      </c>
      <c r="W47" s="35">
        <f>IF(OR(A47="",U47="",V47=""),"",IFERROR(U47-V47,0))</f>
        <v/>
      </c>
      <c r="X47" s="12">
        <f>IF(A47="","",IF(Q47="","Da versare",IF(Q47&lt;=TODAY(),"Versata","Programmata")))</f>
        <v/>
      </c>
      <c r="Y47" s="4" t="n"/>
      <c r="Z47" s="3" t="n"/>
    </row>
    <row r="48" ht="21" customHeight="1">
      <c r="A48" s="2" t="n"/>
      <c r="B48" s="3" t="n"/>
      <c r="C48" s="4" t="n"/>
      <c r="D48" s="3" t="n"/>
      <c r="E48" s="4" t="n"/>
      <c r="F48" s="3" t="n"/>
      <c r="G48" s="3" t="n"/>
      <c r="H48" s="2" t="n"/>
      <c r="I48" s="3" t="n"/>
      <c r="J48" s="31" t="n"/>
      <c r="K48" s="31" t="n"/>
      <c r="L48" s="32" t="n"/>
      <c r="M48" s="33">
        <f>IF(OR(A48="",L48=""),"",L48*12)</f>
        <v/>
      </c>
      <c r="N48" s="2" t="n"/>
      <c r="O48" s="34">
        <f>IF(OR(A48="",I48=""),"",IFERROR(VLOOKUP(I48,'Tabelle aliquote'!$A$3:$D$102,2,FALSE),""))</f>
        <v/>
      </c>
      <c r="P48" s="2" t="n"/>
      <c r="Q48" s="31" t="n"/>
      <c r="R48" s="2" t="n"/>
      <c r="S48" s="33">
        <f>IF(OR(A48="",M48="",O48=""),"",IFERROR(M48*O48,0))</f>
        <v/>
      </c>
      <c r="T48" s="33">
        <f>IF(OR(A48="",S48=""),"",IF(S48&lt;'Tabelle aliquote'!$G$3,'Tabelle aliquote'!$G$3,S48))</f>
        <v/>
      </c>
      <c r="U48" s="33">
        <f>IF(OR(A48="",N48="",T48=""),"",IF(N48="Sì",0,T48))</f>
        <v/>
      </c>
      <c r="V48" s="33">
        <f>IF(OR(A48="",U48=""),"",IFERROR(U48*50%,0))</f>
        <v/>
      </c>
      <c r="W48" s="33">
        <f>IF(OR(A48="",U48="",V48=""),"",IFERROR(U48-V48,0))</f>
        <v/>
      </c>
      <c r="X48" s="9">
        <f>IF(A48="","",IF(Q48="","Da versare",IF(Q48&lt;=TODAY(),"Versata","Programmata")))</f>
        <v/>
      </c>
      <c r="Y48" s="4" t="n"/>
      <c r="Z48" s="3" t="n"/>
    </row>
    <row r="49" ht="21" customHeight="1">
      <c r="A49" s="2" t="n"/>
      <c r="B49" s="3" t="n"/>
      <c r="C49" s="4" t="n"/>
      <c r="D49" s="3" t="n"/>
      <c r="E49" s="4" t="n"/>
      <c r="F49" s="3" t="n"/>
      <c r="G49" s="3" t="n"/>
      <c r="H49" s="2" t="n"/>
      <c r="I49" s="3" t="n"/>
      <c r="J49" s="31" t="n"/>
      <c r="K49" s="31" t="n"/>
      <c r="L49" s="32" t="n"/>
      <c r="M49" s="35">
        <f>IF(OR(A49="",L49=""),"",L49*12)</f>
        <v/>
      </c>
      <c r="N49" s="2" t="n"/>
      <c r="O49" s="36">
        <f>IF(OR(A49="",I49=""),"",IFERROR(VLOOKUP(I49,'Tabelle aliquote'!$A$3:$D$102,2,FALSE),""))</f>
        <v/>
      </c>
      <c r="P49" s="2" t="n"/>
      <c r="Q49" s="31" t="n"/>
      <c r="R49" s="2" t="n"/>
      <c r="S49" s="35">
        <f>IF(OR(A49="",M49="",O49=""),"",IFERROR(M49*O49,0))</f>
        <v/>
      </c>
      <c r="T49" s="35">
        <f>IF(OR(A49="",S49=""),"",IF(S49&lt;'Tabelle aliquote'!$G$3,'Tabelle aliquote'!$G$3,S49))</f>
        <v/>
      </c>
      <c r="U49" s="35">
        <f>IF(OR(A49="",N49="",T49=""),"",IF(N49="Sì",0,T49))</f>
        <v/>
      </c>
      <c r="V49" s="35">
        <f>IF(OR(A49="",U49=""),"",IFERROR(U49*50%,0))</f>
        <v/>
      </c>
      <c r="W49" s="35">
        <f>IF(OR(A49="",U49="",V49=""),"",IFERROR(U49-V49,0))</f>
        <v/>
      </c>
      <c r="X49" s="12">
        <f>IF(A49="","",IF(Q49="","Da versare",IF(Q49&lt;=TODAY(),"Versata","Programmata")))</f>
        <v/>
      </c>
      <c r="Y49" s="4" t="n"/>
      <c r="Z49" s="3" t="n"/>
    </row>
    <row r="50" ht="21" customHeight="1">
      <c r="A50" s="2" t="n"/>
      <c r="B50" s="3" t="n"/>
      <c r="C50" s="4" t="n"/>
      <c r="D50" s="3" t="n"/>
      <c r="E50" s="4" t="n"/>
      <c r="F50" s="3" t="n"/>
      <c r="G50" s="3" t="n"/>
      <c r="H50" s="2" t="n"/>
      <c r="I50" s="3" t="n"/>
      <c r="J50" s="31" t="n"/>
      <c r="K50" s="31" t="n"/>
      <c r="L50" s="32" t="n"/>
      <c r="M50" s="33">
        <f>IF(OR(A50="",L50=""),"",L50*12)</f>
        <v/>
      </c>
      <c r="N50" s="2" t="n"/>
      <c r="O50" s="34">
        <f>IF(OR(A50="",I50=""),"",IFERROR(VLOOKUP(I50,'Tabelle aliquote'!$A$3:$D$102,2,FALSE),""))</f>
        <v/>
      </c>
      <c r="P50" s="2" t="n"/>
      <c r="Q50" s="31" t="n"/>
      <c r="R50" s="2" t="n"/>
      <c r="S50" s="33">
        <f>IF(OR(A50="",M50="",O50=""),"",IFERROR(M50*O50,0))</f>
        <v/>
      </c>
      <c r="T50" s="33">
        <f>IF(OR(A50="",S50=""),"",IF(S50&lt;'Tabelle aliquote'!$G$3,'Tabelle aliquote'!$G$3,S50))</f>
        <v/>
      </c>
      <c r="U50" s="33">
        <f>IF(OR(A50="",N50="",T50=""),"",IF(N50="Sì",0,T50))</f>
        <v/>
      </c>
      <c r="V50" s="33">
        <f>IF(OR(A50="",U50=""),"",IFERROR(U50*50%,0))</f>
        <v/>
      </c>
      <c r="W50" s="33">
        <f>IF(OR(A50="",U50="",V50=""),"",IFERROR(U50-V50,0))</f>
        <v/>
      </c>
      <c r="X50" s="9">
        <f>IF(A50="","",IF(Q50="","Da versare",IF(Q50&lt;=TODAY(),"Versata","Programmata")))</f>
        <v/>
      </c>
      <c r="Y50" s="4" t="n"/>
      <c r="Z50" s="3" t="n"/>
    </row>
    <row r="51" ht="21" customHeight="1">
      <c r="A51" s="2" t="n"/>
      <c r="B51" s="3" t="n"/>
      <c r="C51" s="4" t="n"/>
      <c r="D51" s="3" t="n"/>
      <c r="E51" s="4" t="n"/>
      <c r="F51" s="3" t="n"/>
      <c r="G51" s="3" t="n"/>
      <c r="H51" s="2" t="n"/>
      <c r="I51" s="3" t="n"/>
      <c r="J51" s="31" t="n"/>
      <c r="K51" s="31" t="n"/>
      <c r="L51" s="32" t="n"/>
      <c r="M51" s="35">
        <f>IF(OR(A51="",L51=""),"",L51*12)</f>
        <v/>
      </c>
      <c r="N51" s="2" t="n"/>
      <c r="O51" s="36">
        <f>IF(OR(A51="",I51=""),"",IFERROR(VLOOKUP(I51,'Tabelle aliquote'!$A$3:$D$102,2,FALSE),""))</f>
        <v/>
      </c>
      <c r="P51" s="2" t="n"/>
      <c r="Q51" s="31" t="n"/>
      <c r="R51" s="2" t="n"/>
      <c r="S51" s="35">
        <f>IF(OR(A51="",M51="",O51=""),"",IFERROR(M51*O51,0))</f>
        <v/>
      </c>
      <c r="T51" s="35">
        <f>IF(OR(A51="",S51=""),"",IF(S51&lt;'Tabelle aliquote'!$G$3,'Tabelle aliquote'!$G$3,S51))</f>
        <v/>
      </c>
      <c r="U51" s="35">
        <f>IF(OR(A51="",N51="",T51=""),"",IF(N51="Sì",0,T51))</f>
        <v/>
      </c>
      <c r="V51" s="35">
        <f>IF(OR(A51="",U51=""),"",IFERROR(U51*50%,0))</f>
        <v/>
      </c>
      <c r="W51" s="35">
        <f>IF(OR(A51="",U51="",V51=""),"",IFERROR(U51-V51,0))</f>
        <v/>
      </c>
      <c r="X51" s="12">
        <f>IF(A51="","",IF(Q51="","Da versare",IF(Q51&lt;=TODAY(),"Versata","Programmata")))</f>
        <v/>
      </c>
      <c r="Y51" s="4" t="n"/>
      <c r="Z51" s="3" t="n"/>
    </row>
    <row r="52" ht="21" customHeight="1">
      <c r="A52" s="2" t="n"/>
      <c r="B52" s="3" t="n"/>
      <c r="C52" s="4" t="n"/>
      <c r="D52" s="3" t="n"/>
      <c r="E52" s="4" t="n"/>
      <c r="F52" s="3" t="n"/>
      <c r="G52" s="3" t="n"/>
      <c r="H52" s="2" t="n"/>
      <c r="I52" s="3" t="n"/>
      <c r="J52" s="31" t="n"/>
      <c r="K52" s="31" t="n"/>
      <c r="L52" s="32" t="n"/>
      <c r="M52" s="33">
        <f>IF(OR(A52="",L52=""),"",L52*12)</f>
        <v/>
      </c>
      <c r="N52" s="2" t="n"/>
      <c r="O52" s="34">
        <f>IF(OR(A52="",I52=""),"",IFERROR(VLOOKUP(I52,'Tabelle aliquote'!$A$3:$D$102,2,FALSE),""))</f>
        <v/>
      </c>
      <c r="P52" s="2" t="n"/>
      <c r="Q52" s="31" t="n"/>
      <c r="R52" s="2" t="n"/>
      <c r="S52" s="33">
        <f>IF(OR(A52="",M52="",O52=""),"",IFERROR(M52*O52,0))</f>
        <v/>
      </c>
      <c r="T52" s="33">
        <f>IF(OR(A52="",S52=""),"",IF(S52&lt;'Tabelle aliquote'!$G$3,'Tabelle aliquote'!$G$3,S52))</f>
        <v/>
      </c>
      <c r="U52" s="33">
        <f>IF(OR(A52="",N52="",T52=""),"",IF(N52="Sì",0,T52))</f>
        <v/>
      </c>
      <c r="V52" s="33">
        <f>IF(OR(A52="",U52=""),"",IFERROR(U52*50%,0))</f>
        <v/>
      </c>
      <c r="W52" s="33">
        <f>IF(OR(A52="",U52="",V52=""),"",IFERROR(U52-V52,0))</f>
        <v/>
      </c>
      <c r="X52" s="9">
        <f>IF(A52="","",IF(Q52="","Da versare",IF(Q52&lt;=TODAY(),"Versata","Programmata")))</f>
        <v/>
      </c>
      <c r="Y52" s="4" t="n"/>
      <c r="Z52" s="3" t="n"/>
    </row>
    <row r="53" ht="21" customHeight="1">
      <c r="A53" s="2" t="n"/>
      <c r="B53" s="3" t="n"/>
      <c r="C53" s="4" t="n"/>
      <c r="D53" s="3" t="n"/>
      <c r="E53" s="4" t="n"/>
      <c r="F53" s="3" t="n"/>
      <c r="G53" s="3" t="n"/>
      <c r="H53" s="2" t="n"/>
      <c r="I53" s="3" t="n"/>
      <c r="J53" s="31" t="n"/>
      <c r="K53" s="31" t="n"/>
      <c r="L53" s="32" t="n"/>
      <c r="M53" s="35">
        <f>IF(OR(A53="",L53=""),"",L53*12)</f>
        <v/>
      </c>
      <c r="N53" s="2" t="n"/>
      <c r="O53" s="36">
        <f>IF(OR(A53="",I53=""),"",IFERROR(VLOOKUP(I53,'Tabelle aliquote'!$A$3:$D$102,2,FALSE),""))</f>
        <v/>
      </c>
      <c r="P53" s="2" t="n"/>
      <c r="Q53" s="31" t="n"/>
      <c r="R53" s="2" t="n"/>
      <c r="S53" s="35">
        <f>IF(OR(A53="",M53="",O53=""),"",IFERROR(M53*O53,0))</f>
        <v/>
      </c>
      <c r="T53" s="35">
        <f>IF(OR(A53="",S53=""),"",IF(S53&lt;'Tabelle aliquote'!$G$3,'Tabelle aliquote'!$G$3,S53))</f>
        <v/>
      </c>
      <c r="U53" s="35">
        <f>IF(OR(A53="",N53="",T53=""),"",IF(N53="Sì",0,T53))</f>
        <v/>
      </c>
      <c r="V53" s="35">
        <f>IF(OR(A53="",U53=""),"",IFERROR(U53*50%,0))</f>
        <v/>
      </c>
      <c r="W53" s="35">
        <f>IF(OR(A53="",U53="",V53=""),"",IFERROR(U53-V53,0))</f>
        <v/>
      </c>
      <c r="X53" s="12">
        <f>IF(A53="","",IF(Q53="","Da versare",IF(Q53&lt;=TODAY(),"Versata","Programmata")))</f>
        <v/>
      </c>
      <c r="Y53" s="4" t="n"/>
      <c r="Z53" s="3" t="n"/>
    </row>
    <row r="54" ht="21" customHeight="1">
      <c r="A54" s="2" t="n"/>
      <c r="B54" s="3" t="n"/>
      <c r="C54" s="4" t="n"/>
      <c r="D54" s="3" t="n"/>
      <c r="E54" s="4" t="n"/>
      <c r="F54" s="3" t="n"/>
      <c r="G54" s="3" t="n"/>
      <c r="H54" s="2" t="n"/>
      <c r="I54" s="3" t="n"/>
      <c r="J54" s="31" t="n"/>
      <c r="K54" s="31" t="n"/>
      <c r="L54" s="32" t="n"/>
      <c r="M54" s="33">
        <f>IF(OR(A54="",L54=""),"",L54*12)</f>
        <v/>
      </c>
      <c r="N54" s="2" t="n"/>
      <c r="O54" s="34">
        <f>IF(OR(A54="",I54=""),"",IFERROR(VLOOKUP(I54,'Tabelle aliquote'!$A$3:$D$102,2,FALSE),""))</f>
        <v/>
      </c>
      <c r="P54" s="2" t="n"/>
      <c r="Q54" s="31" t="n"/>
      <c r="R54" s="2" t="n"/>
      <c r="S54" s="33">
        <f>IF(OR(A54="",M54="",O54=""),"",IFERROR(M54*O54,0))</f>
        <v/>
      </c>
      <c r="T54" s="33">
        <f>IF(OR(A54="",S54=""),"",IF(S54&lt;'Tabelle aliquote'!$G$3,'Tabelle aliquote'!$G$3,S54))</f>
        <v/>
      </c>
      <c r="U54" s="33">
        <f>IF(OR(A54="",N54="",T54=""),"",IF(N54="Sì",0,T54))</f>
        <v/>
      </c>
      <c r="V54" s="33">
        <f>IF(OR(A54="",U54=""),"",IFERROR(U54*50%,0))</f>
        <v/>
      </c>
      <c r="W54" s="33">
        <f>IF(OR(A54="",U54="",V54=""),"",IFERROR(U54-V54,0))</f>
        <v/>
      </c>
      <c r="X54" s="9">
        <f>IF(A54="","",IF(Q54="","Da versare",IF(Q54&lt;=TODAY(),"Versata","Programmata")))</f>
        <v/>
      </c>
      <c r="Y54" s="4" t="n"/>
      <c r="Z54" s="3" t="n"/>
    </row>
    <row r="55" ht="21" customHeight="1">
      <c r="A55" s="2" t="n"/>
      <c r="B55" s="3" t="n"/>
      <c r="C55" s="4" t="n"/>
      <c r="D55" s="3" t="n"/>
      <c r="E55" s="4" t="n"/>
      <c r="F55" s="3" t="n"/>
      <c r="G55" s="3" t="n"/>
      <c r="H55" s="2" t="n"/>
      <c r="I55" s="3" t="n"/>
      <c r="J55" s="31" t="n"/>
      <c r="K55" s="31" t="n"/>
      <c r="L55" s="32" t="n"/>
      <c r="M55" s="35">
        <f>IF(OR(A55="",L55=""),"",L55*12)</f>
        <v/>
      </c>
      <c r="N55" s="2" t="n"/>
      <c r="O55" s="36">
        <f>IF(OR(A55="",I55=""),"",IFERROR(VLOOKUP(I55,'Tabelle aliquote'!$A$3:$D$102,2,FALSE),""))</f>
        <v/>
      </c>
      <c r="P55" s="2" t="n"/>
      <c r="Q55" s="31" t="n"/>
      <c r="R55" s="2" t="n"/>
      <c r="S55" s="35">
        <f>IF(OR(A55="",M55="",O55=""),"",IFERROR(M55*O55,0))</f>
        <v/>
      </c>
      <c r="T55" s="35">
        <f>IF(OR(A55="",S55=""),"",IF(S55&lt;'Tabelle aliquote'!$G$3,'Tabelle aliquote'!$G$3,S55))</f>
        <v/>
      </c>
      <c r="U55" s="35">
        <f>IF(OR(A55="",N55="",T55=""),"",IF(N55="Sì",0,T55))</f>
        <v/>
      </c>
      <c r="V55" s="35">
        <f>IF(OR(A55="",U55=""),"",IFERROR(U55*50%,0))</f>
        <v/>
      </c>
      <c r="W55" s="35">
        <f>IF(OR(A55="",U55="",V55=""),"",IFERROR(U55-V55,0))</f>
        <v/>
      </c>
      <c r="X55" s="12">
        <f>IF(A55="","",IF(Q55="","Da versare",IF(Q55&lt;=TODAY(),"Versata","Programmata")))</f>
        <v/>
      </c>
      <c r="Y55" s="4" t="n"/>
      <c r="Z55" s="3" t="n"/>
    </row>
    <row r="56" ht="21" customHeight="1">
      <c r="A56" s="2" t="n"/>
      <c r="B56" s="3" t="n"/>
      <c r="C56" s="4" t="n"/>
      <c r="D56" s="3" t="n"/>
      <c r="E56" s="4" t="n"/>
      <c r="F56" s="3" t="n"/>
      <c r="G56" s="3" t="n"/>
      <c r="H56" s="2" t="n"/>
      <c r="I56" s="3" t="n"/>
      <c r="J56" s="31" t="n"/>
      <c r="K56" s="31" t="n"/>
      <c r="L56" s="32" t="n"/>
      <c r="M56" s="33">
        <f>IF(OR(A56="",L56=""),"",L56*12)</f>
        <v/>
      </c>
      <c r="N56" s="2" t="n"/>
      <c r="O56" s="34">
        <f>IF(OR(A56="",I56=""),"",IFERROR(VLOOKUP(I56,'Tabelle aliquote'!$A$3:$D$102,2,FALSE),""))</f>
        <v/>
      </c>
      <c r="P56" s="2" t="n"/>
      <c r="Q56" s="31" t="n"/>
      <c r="R56" s="2" t="n"/>
      <c r="S56" s="33">
        <f>IF(OR(A56="",M56="",O56=""),"",IFERROR(M56*O56,0))</f>
        <v/>
      </c>
      <c r="T56" s="33">
        <f>IF(OR(A56="",S56=""),"",IF(S56&lt;'Tabelle aliquote'!$G$3,'Tabelle aliquote'!$G$3,S56))</f>
        <v/>
      </c>
      <c r="U56" s="33">
        <f>IF(OR(A56="",N56="",T56=""),"",IF(N56="Sì",0,T56))</f>
        <v/>
      </c>
      <c r="V56" s="33">
        <f>IF(OR(A56="",U56=""),"",IFERROR(U56*50%,0))</f>
        <v/>
      </c>
      <c r="W56" s="33">
        <f>IF(OR(A56="",U56="",V56=""),"",IFERROR(U56-V56,0))</f>
        <v/>
      </c>
      <c r="X56" s="9">
        <f>IF(A56="","",IF(Q56="","Da versare",IF(Q56&lt;=TODAY(),"Versata","Programmata")))</f>
        <v/>
      </c>
      <c r="Y56" s="4" t="n"/>
      <c r="Z56" s="3" t="n"/>
    </row>
    <row r="57" ht="21" customHeight="1">
      <c r="A57" s="2" t="n"/>
      <c r="B57" s="3" t="n"/>
      <c r="C57" s="4" t="n"/>
      <c r="D57" s="3" t="n"/>
      <c r="E57" s="4" t="n"/>
      <c r="F57" s="3" t="n"/>
      <c r="G57" s="3" t="n"/>
      <c r="H57" s="2" t="n"/>
      <c r="I57" s="3" t="n"/>
      <c r="J57" s="31" t="n"/>
      <c r="K57" s="31" t="n"/>
      <c r="L57" s="32" t="n"/>
      <c r="M57" s="35">
        <f>IF(OR(A57="",L57=""),"",L57*12)</f>
        <v/>
      </c>
      <c r="N57" s="2" t="n"/>
      <c r="O57" s="36">
        <f>IF(OR(A57="",I57=""),"",IFERROR(VLOOKUP(I57,'Tabelle aliquote'!$A$3:$D$102,2,FALSE),""))</f>
        <v/>
      </c>
      <c r="P57" s="2" t="n"/>
      <c r="Q57" s="31" t="n"/>
      <c r="R57" s="2" t="n"/>
      <c r="S57" s="35">
        <f>IF(OR(A57="",M57="",O57=""),"",IFERROR(M57*O57,0))</f>
        <v/>
      </c>
      <c r="T57" s="35">
        <f>IF(OR(A57="",S57=""),"",IF(S57&lt;'Tabelle aliquote'!$G$3,'Tabelle aliquote'!$G$3,S57))</f>
        <v/>
      </c>
      <c r="U57" s="35">
        <f>IF(OR(A57="",N57="",T57=""),"",IF(N57="Sì",0,T57))</f>
        <v/>
      </c>
      <c r="V57" s="35">
        <f>IF(OR(A57="",U57=""),"",IFERROR(U57*50%,0))</f>
        <v/>
      </c>
      <c r="W57" s="35">
        <f>IF(OR(A57="",U57="",V57=""),"",IFERROR(U57-V57,0))</f>
        <v/>
      </c>
      <c r="X57" s="12">
        <f>IF(A57="","",IF(Q57="","Da versare",IF(Q57&lt;=TODAY(),"Versata","Programmata")))</f>
        <v/>
      </c>
      <c r="Y57" s="4" t="n"/>
      <c r="Z57" s="3" t="n"/>
    </row>
    <row r="58" ht="21" customHeight="1">
      <c r="A58" s="2" t="n"/>
      <c r="B58" s="3" t="n"/>
      <c r="C58" s="4" t="n"/>
      <c r="D58" s="3" t="n"/>
      <c r="E58" s="4" t="n"/>
      <c r="F58" s="3" t="n"/>
      <c r="G58" s="3" t="n"/>
      <c r="H58" s="2" t="n"/>
      <c r="I58" s="3" t="n"/>
      <c r="J58" s="31" t="n"/>
      <c r="K58" s="31" t="n"/>
      <c r="L58" s="32" t="n"/>
      <c r="M58" s="33">
        <f>IF(OR(A58="",L58=""),"",L58*12)</f>
        <v/>
      </c>
      <c r="N58" s="2" t="n"/>
      <c r="O58" s="34">
        <f>IF(OR(A58="",I58=""),"",IFERROR(VLOOKUP(I58,'Tabelle aliquote'!$A$3:$D$102,2,FALSE),""))</f>
        <v/>
      </c>
      <c r="P58" s="2" t="n"/>
      <c r="Q58" s="31" t="n"/>
      <c r="R58" s="2" t="n"/>
      <c r="S58" s="33">
        <f>IF(OR(A58="",M58="",O58=""),"",IFERROR(M58*O58,0))</f>
        <v/>
      </c>
      <c r="T58" s="33">
        <f>IF(OR(A58="",S58=""),"",IF(S58&lt;'Tabelle aliquote'!$G$3,'Tabelle aliquote'!$G$3,S58))</f>
        <v/>
      </c>
      <c r="U58" s="33">
        <f>IF(OR(A58="",N58="",T58=""),"",IF(N58="Sì",0,T58))</f>
        <v/>
      </c>
      <c r="V58" s="33">
        <f>IF(OR(A58="",U58=""),"",IFERROR(U58*50%,0))</f>
        <v/>
      </c>
      <c r="W58" s="33">
        <f>IF(OR(A58="",U58="",V58=""),"",IFERROR(U58-V58,0))</f>
        <v/>
      </c>
      <c r="X58" s="9">
        <f>IF(A58="","",IF(Q58="","Da versare",IF(Q58&lt;=TODAY(),"Versata","Programmata")))</f>
        <v/>
      </c>
      <c r="Y58" s="4" t="n"/>
      <c r="Z58" s="3" t="n"/>
    </row>
    <row r="59" ht="21" customHeight="1">
      <c r="A59" s="2" t="n"/>
      <c r="B59" s="3" t="n"/>
      <c r="C59" s="4" t="n"/>
      <c r="D59" s="3" t="n"/>
      <c r="E59" s="4" t="n"/>
      <c r="F59" s="3" t="n"/>
      <c r="G59" s="3" t="n"/>
      <c r="H59" s="2" t="n"/>
      <c r="I59" s="3" t="n"/>
      <c r="J59" s="31" t="n"/>
      <c r="K59" s="31" t="n"/>
      <c r="L59" s="32" t="n"/>
      <c r="M59" s="35">
        <f>IF(OR(A59="",L59=""),"",L59*12)</f>
        <v/>
      </c>
      <c r="N59" s="2" t="n"/>
      <c r="O59" s="36">
        <f>IF(OR(A59="",I59=""),"",IFERROR(VLOOKUP(I59,'Tabelle aliquote'!$A$3:$D$102,2,FALSE),""))</f>
        <v/>
      </c>
      <c r="P59" s="2" t="n"/>
      <c r="Q59" s="31" t="n"/>
      <c r="R59" s="2" t="n"/>
      <c r="S59" s="35">
        <f>IF(OR(A59="",M59="",O59=""),"",IFERROR(M59*O59,0))</f>
        <v/>
      </c>
      <c r="T59" s="35">
        <f>IF(OR(A59="",S59=""),"",IF(S59&lt;'Tabelle aliquote'!$G$3,'Tabelle aliquote'!$G$3,S59))</f>
        <v/>
      </c>
      <c r="U59" s="35">
        <f>IF(OR(A59="",N59="",T59=""),"",IF(N59="Sì",0,T59))</f>
        <v/>
      </c>
      <c r="V59" s="35">
        <f>IF(OR(A59="",U59=""),"",IFERROR(U59*50%,0))</f>
        <v/>
      </c>
      <c r="W59" s="35">
        <f>IF(OR(A59="",U59="",V59=""),"",IFERROR(U59-V59,0))</f>
        <v/>
      </c>
      <c r="X59" s="12">
        <f>IF(A59="","",IF(Q59="","Da versare",IF(Q59&lt;=TODAY(),"Versata","Programmata")))</f>
        <v/>
      </c>
      <c r="Y59" s="4" t="n"/>
      <c r="Z59" s="3" t="n"/>
    </row>
    <row r="60" ht="21" customHeight="1">
      <c r="A60" s="2" t="n"/>
      <c r="B60" s="3" t="n"/>
      <c r="C60" s="4" t="n"/>
      <c r="D60" s="3" t="n"/>
      <c r="E60" s="4" t="n"/>
      <c r="F60" s="3" t="n"/>
      <c r="G60" s="3" t="n"/>
      <c r="H60" s="2" t="n"/>
      <c r="I60" s="3" t="n"/>
      <c r="J60" s="31" t="n"/>
      <c r="K60" s="31" t="n"/>
      <c r="L60" s="32" t="n"/>
      <c r="M60" s="33">
        <f>IF(OR(A60="",L60=""),"",L60*12)</f>
        <v/>
      </c>
      <c r="N60" s="2" t="n"/>
      <c r="O60" s="34">
        <f>IF(OR(A60="",I60=""),"",IFERROR(VLOOKUP(I60,'Tabelle aliquote'!$A$3:$D$102,2,FALSE),""))</f>
        <v/>
      </c>
      <c r="P60" s="2" t="n"/>
      <c r="Q60" s="31" t="n"/>
      <c r="R60" s="2" t="n"/>
      <c r="S60" s="33">
        <f>IF(OR(A60="",M60="",O60=""),"",IFERROR(M60*O60,0))</f>
        <v/>
      </c>
      <c r="T60" s="33">
        <f>IF(OR(A60="",S60=""),"",IF(S60&lt;'Tabelle aliquote'!$G$3,'Tabelle aliquote'!$G$3,S60))</f>
        <v/>
      </c>
      <c r="U60" s="33">
        <f>IF(OR(A60="",N60="",T60=""),"",IF(N60="Sì",0,T60))</f>
        <v/>
      </c>
      <c r="V60" s="33">
        <f>IF(OR(A60="",U60=""),"",IFERROR(U60*50%,0))</f>
        <v/>
      </c>
      <c r="W60" s="33">
        <f>IF(OR(A60="",U60="",V60=""),"",IFERROR(U60-V60,0))</f>
        <v/>
      </c>
      <c r="X60" s="9">
        <f>IF(A60="","",IF(Q60="","Da versare",IF(Q60&lt;=TODAY(),"Versata","Programmata")))</f>
        <v/>
      </c>
      <c r="Y60" s="4" t="n"/>
      <c r="Z60" s="3" t="n"/>
    </row>
    <row r="61" ht="21" customHeight="1">
      <c r="A61" s="2" t="n"/>
      <c r="B61" s="3" t="n"/>
      <c r="C61" s="4" t="n"/>
      <c r="D61" s="3" t="n"/>
      <c r="E61" s="4" t="n"/>
      <c r="F61" s="3" t="n"/>
      <c r="G61" s="3" t="n"/>
      <c r="H61" s="2" t="n"/>
      <c r="I61" s="3" t="n"/>
      <c r="J61" s="31" t="n"/>
      <c r="K61" s="31" t="n"/>
      <c r="L61" s="32" t="n"/>
      <c r="M61" s="35">
        <f>IF(OR(A61="",L61=""),"",L61*12)</f>
        <v/>
      </c>
      <c r="N61" s="2" t="n"/>
      <c r="O61" s="36">
        <f>IF(OR(A61="",I61=""),"",IFERROR(VLOOKUP(I61,'Tabelle aliquote'!$A$3:$D$102,2,FALSE),""))</f>
        <v/>
      </c>
      <c r="P61" s="2" t="n"/>
      <c r="Q61" s="31" t="n"/>
      <c r="R61" s="2" t="n"/>
      <c r="S61" s="35">
        <f>IF(OR(A61="",M61="",O61=""),"",IFERROR(M61*O61,0))</f>
        <v/>
      </c>
      <c r="T61" s="35">
        <f>IF(OR(A61="",S61=""),"",IF(S61&lt;'Tabelle aliquote'!$G$3,'Tabelle aliquote'!$G$3,S61))</f>
        <v/>
      </c>
      <c r="U61" s="35">
        <f>IF(OR(A61="",N61="",T61=""),"",IF(N61="Sì",0,T61))</f>
        <v/>
      </c>
      <c r="V61" s="35">
        <f>IF(OR(A61="",U61=""),"",IFERROR(U61*50%,0))</f>
        <v/>
      </c>
      <c r="W61" s="35">
        <f>IF(OR(A61="",U61="",V61=""),"",IFERROR(U61-V61,0))</f>
        <v/>
      </c>
      <c r="X61" s="12">
        <f>IF(A61="","",IF(Q61="","Da versare",IF(Q61&lt;=TODAY(),"Versata","Programmata")))</f>
        <v/>
      </c>
      <c r="Y61" s="4" t="n"/>
      <c r="Z61" s="3" t="n"/>
    </row>
    <row r="62" ht="21" customHeight="1">
      <c r="A62" s="2" t="n"/>
      <c r="B62" s="3" t="n"/>
      <c r="C62" s="4" t="n"/>
      <c r="D62" s="3" t="n"/>
      <c r="E62" s="4" t="n"/>
      <c r="F62" s="3" t="n"/>
      <c r="G62" s="3" t="n"/>
      <c r="H62" s="2" t="n"/>
      <c r="I62" s="3" t="n"/>
      <c r="J62" s="31" t="n"/>
      <c r="K62" s="31" t="n"/>
      <c r="L62" s="32" t="n"/>
      <c r="M62" s="33">
        <f>IF(OR(A62="",L62=""),"",L62*12)</f>
        <v/>
      </c>
      <c r="N62" s="2" t="n"/>
      <c r="O62" s="34">
        <f>IF(OR(A62="",I62=""),"",IFERROR(VLOOKUP(I62,'Tabelle aliquote'!$A$3:$D$102,2,FALSE),""))</f>
        <v/>
      </c>
      <c r="P62" s="2" t="n"/>
      <c r="Q62" s="31" t="n"/>
      <c r="R62" s="2" t="n"/>
      <c r="S62" s="33">
        <f>IF(OR(A62="",M62="",O62=""),"",IFERROR(M62*O62,0))</f>
        <v/>
      </c>
      <c r="T62" s="33">
        <f>IF(OR(A62="",S62=""),"",IF(S62&lt;'Tabelle aliquote'!$G$3,'Tabelle aliquote'!$G$3,S62))</f>
        <v/>
      </c>
      <c r="U62" s="33">
        <f>IF(OR(A62="",N62="",T62=""),"",IF(N62="Sì",0,T62))</f>
        <v/>
      </c>
      <c r="V62" s="33">
        <f>IF(OR(A62="",U62=""),"",IFERROR(U62*50%,0))</f>
        <v/>
      </c>
      <c r="W62" s="33">
        <f>IF(OR(A62="",U62="",V62=""),"",IFERROR(U62-V62,0))</f>
        <v/>
      </c>
      <c r="X62" s="9">
        <f>IF(A62="","",IF(Q62="","Da versare",IF(Q62&lt;=TODAY(),"Versata","Programmata")))</f>
        <v/>
      </c>
      <c r="Y62" s="4" t="n"/>
      <c r="Z62" s="3" t="n"/>
    </row>
    <row r="63" ht="21" customHeight="1">
      <c r="A63" s="2" t="n"/>
      <c r="B63" s="3" t="n"/>
      <c r="C63" s="4" t="n"/>
      <c r="D63" s="3" t="n"/>
      <c r="E63" s="4" t="n"/>
      <c r="F63" s="3" t="n"/>
      <c r="G63" s="3" t="n"/>
      <c r="H63" s="2" t="n"/>
      <c r="I63" s="3" t="n"/>
      <c r="J63" s="31" t="n"/>
      <c r="K63" s="31" t="n"/>
      <c r="L63" s="32" t="n"/>
      <c r="M63" s="35">
        <f>IF(OR(A63="",L63=""),"",L63*12)</f>
        <v/>
      </c>
      <c r="N63" s="2" t="n"/>
      <c r="O63" s="36">
        <f>IF(OR(A63="",I63=""),"",IFERROR(VLOOKUP(I63,'Tabelle aliquote'!$A$3:$D$102,2,FALSE),""))</f>
        <v/>
      </c>
      <c r="P63" s="2" t="n"/>
      <c r="Q63" s="31" t="n"/>
      <c r="R63" s="2" t="n"/>
      <c r="S63" s="35">
        <f>IF(OR(A63="",M63="",O63=""),"",IFERROR(M63*O63,0))</f>
        <v/>
      </c>
      <c r="T63" s="35">
        <f>IF(OR(A63="",S63=""),"",IF(S63&lt;'Tabelle aliquote'!$G$3,'Tabelle aliquote'!$G$3,S63))</f>
        <v/>
      </c>
      <c r="U63" s="35">
        <f>IF(OR(A63="",N63="",T63=""),"",IF(N63="Sì",0,T63))</f>
        <v/>
      </c>
      <c r="V63" s="35">
        <f>IF(OR(A63="",U63=""),"",IFERROR(U63*50%,0))</f>
        <v/>
      </c>
      <c r="W63" s="35">
        <f>IF(OR(A63="",U63="",V63=""),"",IFERROR(U63-V63,0))</f>
        <v/>
      </c>
      <c r="X63" s="12">
        <f>IF(A63="","",IF(Q63="","Da versare",IF(Q63&lt;=TODAY(),"Versata","Programmata")))</f>
        <v/>
      </c>
      <c r="Y63" s="4" t="n"/>
      <c r="Z63" s="3" t="n"/>
    </row>
    <row r="64" ht="21" customHeight="1">
      <c r="A64" s="2" t="n"/>
      <c r="B64" s="3" t="n"/>
      <c r="C64" s="4" t="n"/>
      <c r="D64" s="3" t="n"/>
      <c r="E64" s="4" t="n"/>
      <c r="F64" s="3" t="n"/>
      <c r="G64" s="3" t="n"/>
      <c r="H64" s="2" t="n"/>
      <c r="I64" s="3" t="n"/>
      <c r="J64" s="31" t="n"/>
      <c r="K64" s="31" t="n"/>
      <c r="L64" s="32" t="n"/>
      <c r="M64" s="33">
        <f>IF(OR(A64="",L64=""),"",L64*12)</f>
        <v/>
      </c>
      <c r="N64" s="2" t="n"/>
      <c r="O64" s="34">
        <f>IF(OR(A64="",I64=""),"",IFERROR(VLOOKUP(I64,'Tabelle aliquote'!$A$3:$D$102,2,FALSE),""))</f>
        <v/>
      </c>
      <c r="P64" s="2" t="n"/>
      <c r="Q64" s="31" t="n"/>
      <c r="R64" s="2" t="n"/>
      <c r="S64" s="33">
        <f>IF(OR(A64="",M64="",O64=""),"",IFERROR(M64*O64,0))</f>
        <v/>
      </c>
      <c r="T64" s="33">
        <f>IF(OR(A64="",S64=""),"",IF(S64&lt;'Tabelle aliquote'!$G$3,'Tabelle aliquote'!$G$3,S64))</f>
        <v/>
      </c>
      <c r="U64" s="33">
        <f>IF(OR(A64="",N64="",T64=""),"",IF(N64="Sì",0,T64))</f>
        <v/>
      </c>
      <c r="V64" s="33">
        <f>IF(OR(A64="",U64=""),"",IFERROR(U64*50%,0))</f>
        <v/>
      </c>
      <c r="W64" s="33">
        <f>IF(OR(A64="",U64="",V64=""),"",IFERROR(U64-V64,0))</f>
        <v/>
      </c>
      <c r="X64" s="9">
        <f>IF(A64="","",IF(Q64="","Da versare",IF(Q64&lt;=TODAY(),"Versata","Programmata")))</f>
        <v/>
      </c>
      <c r="Y64" s="4" t="n"/>
      <c r="Z64" s="3" t="n"/>
    </row>
    <row r="65" ht="21" customHeight="1">
      <c r="A65" s="2" t="n"/>
      <c r="B65" s="3" t="n"/>
      <c r="C65" s="4" t="n"/>
      <c r="D65" s="3" t="n"/>
      <c r="E65" s="4" t="n"/>
      <c r="F65" s="3" t="n"/>
      <c r="G65" s="3" t="n"/>
      <c r="H65" s="2" t="n"/>
      <c r="I65" s="3" t="n"/>
      <c r="J65" s="31" t="n"/>
      <c r="K65" s="31" t="n"/>
      <c r="L65" s="32" t="n"/>
      <c r="M65" s="35">
        <f>IF(OR(A65="",L65=""),"",L65*12)</f>
        <v/>
      </c>
      <c r="N65" s="2" t="n"/>
      <c r="O65" s="36">
        <f>IF(OR(A65="",I65=""),"",IFERROR(VLOOKUP(I65,'Tabelle aliquote'!$A$3:$D$102,2,FALSE),""))</f>
        <v/>
      </c>
      <c r="P65" s="2" t="n"/>
      <c r="Q65" s="31" t="n"/>
      <c r="R65" s="2" t="n"/>
      <c r="S65" s="35">
        <f>IF(OR(A65="",M65="",O65=""),"",IFERROR(M65*O65,0))</f>
        <v/>
      </c>
      <c r="T65" s="35">
        <f>IF(OR(A65="",S65=""),"",IF(S65&lt;'Tabelle aliquote'!$G$3,'Tabelle aliquote'!$G$3,S65))</f>
        <v/>
      </c>
      <c r="U65" s="35">
        <f>IF(OR(A65="",N65="",T65=""),"",IF(N65="Sì",0,T65))</f>
        <v/>
      </c>
      <c r="V65" s="35">
        <f>IF(OR(A65="",U65=""),"",IFERROR(U65*50%,0))</f>
        <v/>
      </c>
      <c r="W65" s="35">
        <f>IF(OR(A65="",U65="",V65=""),"",IFERROR(U65-V65,0))</f>
        <v/>
      </c>
      <c r="X65" s="12">
        <f>IF(A65="","",IF(Q65="","Da versare",IF(Q65&lt;=TODAY(),"Versata","Programmata")))</f>
        <v/>
      </c>
      <c r="Y65" s="4" t="n"/>
      <c r="Z65" s="3" t="n"/>
    </row>
    <row r="66" ht="21" customHeight="1">
      <c r="A66" s="2" t="n"/>
      <c r="B66" s="3" t="n"/>
      <c r="C66" s="4" t="n"/>
      <c r="D66" s="3" t="n"/>
      <c r="E66" s="4" t="n"/>
      <c r="F66" s="3" t="n"/>
      <c r="G66" s="3" t="n"/>
      <c r="H66" s="2" t="n"/>
      <c r="I66" s="3" t="n"/>
      <c r="J66" s="31" t="n"/>
      <c r="K66" s="31" t="n"/>
      <c r="L66" s="32" t="n"/>
      <c r="M66" s="33">
        <f>IF(OR(A66="",L66=""),"",L66*12)</f>
        <v/>
      </c>
      <c r="N66" s="2" t="n"/>
      <c r="O66" s="34">
        <f>IF(OR(A66="",I66=""),"",IFERROR(VLOOKUP(I66,'Tabelle aliquote'!$A$3:$D$102,2,FALSE),""))</f>
        <v/>
      </c>
      <c r="P66" s="2" t="n"/>
      <c r="Q66" s="31" t="n"/>
      <c r="R66" s="2" t="n"/>
      <c r="S66" s="33">
        <f>IF(OR(A66="",M66="",O66=""),"",IFERROR(M66*O66,0))</f>
        <v/>
      </c>
      <c r="T66" s="33">
        <f>IF(OR(A66="",S66=""),"",IF(S66&lt;'Tabelle aliquote'!$G$3,'Tabelle aliquote'!$G$3,S66))</f>
        <v/>
      </c>
      <c r="U66" s="33">
        <f>IF(OR(A66="",N66="",T66=""),"",IF(N66="Sì",0,T66))</f>
        <v/>
      </c>
      <c r="V66" s="33">
        <f>IF(OR(A66="",U66=""),"",IFERROR(U66*50%,0))</f>
        <v/>
      </c>
      <c r="W66" s="33">
        <f>IF(OR(A66="",U66="",V66=""),"",IFERROR(U66-V66,0))</f>
        <v/>
      </c>
      <c r="X66" s="9">
        <f>IF(A66="","",IF(Q66="","Da versare",IF(Q66&lt;=TODAY(),"Versata","Programmata")))</f>
        <v/>
      </c>
      <c r="Y66" s="4" t="n"/>
      <c r="Z66" s="3" t="n"/>
    </row>
    <row r="67" ht="21" customHeight="1">
      <c r="A67" s="2" t="n"/>
      <c r="B67" s="3" t="n"/>
      <c r="C67" s="4" t="n"/>
      <c r="D67" s="3" t="n"/>
      <c r="E67" s="4" t="n"/>
      <c r="F67" s="3" t="n"/>
      <c r="G67" s="3" t="n"/>
      <c r="H67" s="2" t="n"/>
      <c r="I67" s="3" t="n"/>
      <c r="J67" s="31" t="n"/>
      <c r="K67" s="31" t="n"/>
      <c r="L67" s="32" t="n"/>
      <c r="M67" s="35">
        <f>IF(OR(A67="",L67=""),"",L67*12)</f>
        <v/>
      </c>
      <c r="N67" s="2" t="n"/>
      <c r="O67" s="36">
        <f>IF(OR(A67="",I67=""),"",IFERROR(VLOOKUP(I67,'Tabelle aliquote'!$A$3:$D$102,2,FALSE),""))</f>
        <v/>
      </c>
      <c r="P67" s="2" t="n"/>
      <c r="Q67" s="31" t="n"/>
      <c r="R67" s="2" t="n"/>
      <c r="S67" s="35">
        <f>IF(OR(A67="",M67="",O67=""),"",IFERROR(M67*O67,0))</f>
        <v/>
      </c>
      <c r="T67" s="35">
        <f>IF(OR(A67="",S67=""),"",IF(S67&lt;'Tabelle aliquote'!$G$3,'Tabelle aliquote'!$G$3,S67))</f>
        <v/>
      </c>
      <c r="U67" s="35">
        <f>IF(OR(A67="",N67="",T67=""),"",IF(N67="Sì",0,T67))</f>
        <v/>
      </c>
      <c r="V67" s="35">
        <f>IF(OR(A67="",U67=""),"",IFERROR(U67*50%,0))</f>
        <v/>
      </c>
      <c r="W67" s="35">
        <f>IF(OR(A67="",U67="",V67=""),"",IFERROR(U67-V67,0))</f>
        <v/>
      </c>
      <c r="X67" s="12">
        <f>IF(A67="","",IF(Q67="","Da versare",IF(Q67&lt;=TODAY(),"Versata","Programmata")))</f>
        <v/>
      </c>
      <c r="Y67" s="4" t="n"/>
      <c r="Z67" s="3" t="n"/>
    </row>
    <row r="68" ht="21" customHeight="1">
      <c r="A68" s="2" t="n"/>
      <c r="B68" s="3" t="n"/>
      <c r="C68" s="4" t="n"/>
      <c r="D68" s="3" t="n"/>
      <c r="E68" s="4" t="n"/>
      <c r="F68" s="3" t="n"/>
      <c r="G68" s="3" t="n"/>
      <c r="H68" s="2" t="n"/>
      <c r="I68" s="3" t="n"/>
      <c r="J68" s="31" t="n"/>
      <c r="K68" s="31" t="n"/>
      <c r="L68" s="32" t="n"/>
      <c r="M68" s="33">
        <f>IF(OR(A68="",L68=""),"",L68*12)</f>
        <v/>
      </c>
      <c r="N68" s="2" t="n"/>
      <c r="O68" s="34">
        <f>IF(OR(A68="",I68=""),"",IFERROR(VLOOKUP(I68,'Tabelle aliquote'!$A$3:$D$102,2,FALSE),""))</f>
        <v/>
      </c>
      <c r="P68" s="2" t="n"/>
      <c r="Q68" s="31" t="n"/>
      <c r="R68" s="2" t="n"/>
      <c r="S68" s="33">
        <f>IF(OR(A68="",M68="",O68=""),"",IFERROR(M68*O68,0))</f>
        <v/>
      </c>
      <c r="T68" s="33">
        <f>IF(OR(A68="",S68=""),"",IF(S68&lt;'Tabelle aliquote'!$G$3,'Tabelle aliquote'!$G$3,S68))</f>
        <v/>
      </c>
      <c r="U68" s="33">
        <f>IF(OR(A68="",N68="",T68=""),"",IF(N68="Sì",0,T68))</f>
        <v/>
      </c>
      <c r="V68" s="33">
        <f>IF(OR(A68="",U68=""),"",IFERROR(U68*50%,0))</f>
        <v/>
      </c>
      <c r="W68" s="33">
        <f>IF(OR(A68="",U68="",V68=""),"",IFERROR(U68-V68,0))</f>
        <v/>
      </c>
      <c r="X68" s="9">
        <f>IF(A68="","",IF(Q68="","Da versare",IF(Q68&lt;=TODAY(),"Versata","Programmata")))</f>
        <v/>
      </c>
      <c r="Y68" s="4" t="n"/>
      <c r="Z68" s="3" t="n"/>
    </row>
    <row r="69" ht="21" customHeight="1">
      <c r="A69" s="2" t="n"/>
      <c r="B69" s="3" t="n"/>
      <c r="C69" s="4" t="n"/>
      <c r="D69" s="3" t="n"/>
      <c r="E69" s="4" t="n"/>
      <c r="F69" s="3" t="n"/>
      <c r="G69" s="3" t="n"/>
      <c r="H69" s="2" t="n"/>
      <c r="I69" s="3" t="n"/>
      <c r="J69" s="31" t="n"/>
      <c r="K69" s="31" t="n"/>
      <c r="L69" s="32" t="n"/>
      <c r="M69" s="35">
        <f>IF(OR(A69="",L69=""),"",L69*12)</f>
        <v/>
      </c>
      <c r="N69" s="2" t="n"/>
      <c r="O69" s="36">
        <f>IF(OR(A69="",I69=""),"",IFERROR(VLOOKUP(I69,'Tabelle aliquote'!$A$3:$D$102,2,FALSE),""))</f>
        <v/>
      </c>
      <c r="P69" s="2" t="n"/>
      <c r="Q69" s="31" t="n"/>
      <c r="R69" s="2" t="n"/>
      <c r="S69" s="35">
        <f>IF(OR(A69="",M69="",O69=""),"",IFERROR(M69*O69,0))</f>
        <v/>
      </c>
      <c r="T69" s="35">
        <f>IF(OR(A69="",S69=""),"",IF(S69&lt;'Tabelle aliquote'!$G$3,'Tabelle aliquote'!$G$3,S69))</f>
        <v/>
      </c>
      <c r="U69" s="35">
        <f>IF(OR(A69="",N69="",T69=""),"",IF(N69="Sì",0,T69))</f>
        <v/>
      </c>
      <c r="V69" s="35">
        <f>IF(OR(A69="",U69=""),"",IFERROR(U69*50%,0))</f>
        <v/>
      </c>
      <c r="W69" s="35">
        <f>IF(OR(A69="",U69="",V69=""),"",IFERROR(U69-V69,0))</f>
        <v/>
      </c>
      <c r="X69" s="12">
        <f>IF(A69="","",IF(Q69="","Da versare",IF(Q69&lt;=TODAY(),"Versata","Programmata")))</f>
        <v/>
      </c>
      <c r="Y69" s="4" t="n"/>
      <c r="Z69" s="3" t="n"/>
    </row>
    <row r="70" ht="21" customHeight="1">
      <c r="A70" s="2" t="n"/>
      <c r="B70" s="3" t="n"/>
      <c r="C70" s="4" t="n"/>
      <c r="D70" s="3" t="n"/>
      <c r="E70" s="4" t="n"/>
      <c r="F70" s="3" t="n"/>
      <c r="G70" s="3" t="n"/>
      <c r="H70" s="2" t="n"/>
      <c r="I70" s="3" t="n"/>
      <c r="J70" s="31" t="n"/>
      <c r="K70" s="31" t="n"/>
      <c r="L70" s="32" t="n"/>
      <c r="M70" s="33">
        <f>IF(OR(A70="",L70=""),"",L70*12)</f>
        <v/>
      </c>
      <c r="N70" s="2" t="n"/>
      <c r="O70" s="34">
        <f>IF(OR(A70="",I70=""),"",IFERROR(VLOOKUP(I70,'Tabelle aliquote'!$A$3:$D$102,2,FALSE),""))</f>
        <v/>
      </c>
      <c r="P70" s="2" t="n"/>
      <c r="Q70" s="31" t="n"/>
      <c r="R70" s="2" t="n"/>
      <c r="S70" s="33">
        <f>IF(OR(A70="",M70="",O70=""),"",IFERROR(M70*O70,0))</f>
        <v/>
      </c>
      <c r="T70" s="33">
        <f>IF(OR(A70="",S70=""),"",IF(S70&lt;'Tabelle aliquote'!$G$3,'Tabelle aliquote'!$G$3,S70))</f>
        <v/>
      </c>
      <c r="U70" s="33">
        <f>IF(OR(A70="",N70="",T70=""),"",IF(N70="Sì",0,T70))</f>
        <v/>
      </c>
      <c r="V70" s="33">
        <f>IF(OR(A70="",U70=""),"",IFERROR(U70*50%,0))</f>
        <v/>
      </c>
      <c r="W70" s="33">
        <f>IF(OR(A70="",U70="",V70=""),"",IFERROR(U70-V70,0))</f>
        <v/>
      </c>
      <c r="X70" s="9">
        <f>IF(A70="","",IF(Q70="","Da versare",IF(Q70&lt;=TODAY(),"Versata","Programmata")))</f>
        <v/>
      </c>
      <c r="Y70" s="4" t="n"/>
      <c r="Z70" s="3" t="n"/>
    </row>
    <row r="71" ht="21" customHeight="1">
      <c r="A71" s="2" t="n"/>
      <c r="B71" s="3" t="n"/>
      <c r="C71" s="4" t="n"/>
      <c r="D71" s="3" t="n"/>
      <c r="E71" s="4" t="n"/>
      <c r="F71" s="3" t="n"/>
      <c r="G71" s="3" t="n"/>
      <c r="H71" s="2" t="n"/>
      <c r="I71" s="3" t="n"/>
      <c r="J71" s="31" t="n"/>
      <c r="K71" s="31" t="n"/>
      <c r="L71" s="32" t="n"/>
      <c r="M71" s="35">
        <f>IF(OR(A71="",L71=""),"",L71*12)</f>
        <v/>
      </c>
      <c r="N71" s="2" t="n"/>
      <c r="O71" s="36">
        <f>IF(OR(A71="",I71=""),"",IFERROR(VLOOKUP(I71,'Tabelle aliquote'!$A$3:$D$102,2,FALSE),""))</f>
        <v/>
      </c>
      <c r="P71" s="2" t="n"/>
      <c r="Q71" s="31" t="n"/>
      <c r="R71" s="2" t="n"/>
      <c r="S71" s="35">
        <f>IF(OR(A71="",M71="",O71=""),"",IFERROR(M71*O71,0))</f>
        <v/>
      </c>
      <c r="T71" s="35">
        <f>IF(OR(A71="",S71=""),"",IF(S71&lt;'Tabelle aliquote'!$G$3,'Tabelle aliquote'!$G$3,S71))</f>
        <v/>
      </c>
      <c r="U71" s="35">
        <f>IF(OR(A71="",N71="",T71=""),"",IF(N71="Sì",0,T71))</f>
        <v/>
      </c>
      <c r="V71" s="35">
        <f>IF(OR(A71="",U71=""),"",IFERROR(U71*50%,0))</f>
        <v/>
      </c>
      <c r="W71" s="35">
        <f>IF(OR(A71="",U71="",V71=""),"",IFERROR(U71-V71,0))</f>
        <v/>
      </c>
      <c r="X71" s="12">
        <f>IF(A71="","",IF(Q71="","Da versare",IF(Q71&lt;=TODAY(),"Versata","Programmata")))</f>
        <v/>
      </c>
      <c r="Y71" s="4" t="n"/>
      <c r="Z71" s="3" t="n"/>
    </row>
    <row r="72" ht="21" customHeight="1">
      <c r="A72" s="2" t="n"/>
      <c r="B72" s="3" t="n"/>
      <c r="C72" s="4" t="n"/>
      <c r="D72" s="3" t="n"/>
      <c r="E72" s="4" t="n"/>
      <c r="F72" s="3" t="n"/>
      <c r="G72" s="3" t="n"/>
      <c r="H72" s="2" t="n"/>
      <c r="I72" s="3" t="n"/>
      <c r="J72" s="31" t="n"/>
      <c r="K72" s="31" t="n"/>
      <c r="L72" s="32" t="n"/>
      <c r="M72" s="33">
        <f>IF(OR(A72="",L72=""),"",L72*12)</f>
        <v/>
      </c>
      <c r="N72" s="2" t="n"/>
      <c r="O72" s="34">
        <f>IF(OR(A72="",I72=""),"",IFERROR(VLOOKUP(I72,'Tabelle aliquote'!$A$3:$D$102,2,FALSE),""))</f>
        <v/>
      </c>
      <c r="P72" s="2" t="n"/>
      <c r="Q72" s="31" t="n"/>
      <c r="R72" s="2" t="n"/>
      <c r="S72" s="33">
        <f>IF(OR(A72="",M72="",O72=""),"",IFERROR(M72*O72,0))</f>
        <v/>
      </c>
      <c r="T72" s="33">
        <f>IF(OR(A72="",S72=""),"",IF(S72&lt;'Tabelle aliquote'!$G$3,'Tabelle aliquote'!$G$3,S72))</f>
        <v/>
      </c>
      <c r="U72" s="33">
        <f>IF(OR(A72="",N72="",T72=""),"",IF(N72="Sì",0,T72))</f>
        <v/>
      </c>
      <c r="V72" s="33">
        <f>IF(OR(A72="",U72=""),"",IFERROR(U72*50%,0))</f>
        <v/>
      </c>
      <c r="W72" s="33">
        <f>IF(OR(A72="",U72="",V72=""),"",IFERROR(U72-V72,0))</f>
        <v/>
      </c>
      <c r="X72" s="9">
        <f>IF(A72="","",IF(Q72="","Da versare",IF(Q72&lt;=TODAY(),"Versata","Programmata")))</f>
        <v/>
      </c>
      <c r="Y72" s="4" t="n"/>
      <c r="Z72" s="3" t="n"/>
    </row>
    <row r="73" ht="21" customHeight="1">
      <c r="A73" s="2" t="n"/>
      <c r="B73" s="3" t="n"/>
      <c r="C73" s="4" t="n"/>
      <c r="D73" s="3" t="n"/>
      <c r="E73" s="4" t="n"/>
      <c r="F73" s="3" t="n"/>
      <c r="G73" s="3" t="n"/>
      <c r="H73" s="2" t="n"/>
      <c r="I73" s="3" t="n"/>
      <c r="J73" s="31" t="n"/>
      <c r="K73" s="31" t="n"/>
      <c r="L73" s="32" t="n"/>
      <c r="M73" s="35">
        <f>IF(OR(A73="",L73=""),"",L73*12)</f>
        <v/>
      </c>
      <c r="N73" s="2" t="n"/>
      <c r="O73" s="36">
        <f>IF(OR(A73="",I73=""),"",IFERROR(VLOOKUP(I73,'Tabelle aliquote'!$A$3:$D$102,2,FALSE),""))</f>
        <v/>
      </c>
      <c r="P73" s="2" t="n"/>
      <c r="Q73" s="31" t="n"/>
      <c r="R73" s="2" t="n"/>
      <c r="S73" s="35">
        <f>IF(OR(A73="",M73="",O73=""),"",IFERROR(M73*O73,0))</f>
        <v/>
      </c>
      <c r="T73" s="35">
        <f>IF(OR(A73="",S73=""),"",IF(S73&lt;'Tabelle aliquote'!$G$3,'Tabelle aliquote'!$G$3,S73))</f>
        <v/>
      </c>
      <c r="U73" s="35">
        <f>IF(OR(A73="",N73="",T73=""),"",IF(N73="Sì",0,T73))</f>
        <v/>
      </c>
      <c r="V73" s="35">
        <f>IF(OR(A73="",U73=""),"",IFERROR(U73*50%,0))</f>
        <v/>
      </c>
      <c r="W73" s="35">
        <f>IF(OR(A73="",U73="",V73=""),"",IFERROR(U73-V73,0))</f>
        <v/>
      </c>
      <c r="X73" s="12">
        <f>IF(A73="","",IF(Q73="","Da versare",IF(Q73&lt;=TODAY(),"Versata","Programmata")))</f>
        <v/>
      </c>
      <c r="Y73" s="4" t="n"/>
      <c r="Z73" s="3" t="n"/>
    </row>
    <row r="74" ht="21" customHeight="1">
      <c r="A74" s="2" t="n"/>
      <c r="B74" s="3" t="n"/>
      <c r="C74" s="4" t="n"/>
      <c r="D74" s="3" t="n"/>
      <c r="E74" s="4" t="n"/>
      <c r="F74" s="3" t="n"/>
      <c r="G74" s="3" t="n"/>
      <c r="H74" s="2" t="n"/>
      <c r="I74" s="3" t="n"/>
      <c r="J74" s="31" t="n"/>
      <c r="K74" s="31" t="n"/>
      <c r="L74" s="32" t="n"/>
      <c r="M74" s="33">
        <f>IF(OR(A74="",L74=""),"",L74*12)</f>
        <v/>
      </c>
      <c r="N74" s="2" t="n"/>
      <c r="O74" s="34">
        <f>IF(OR(A74="",I74=""),"",IFERROR(VLOOKUP(I74,'Tabelle aliquote'!$A$3:$D$102,2,FALSE),""))</f>
        <v/>
      </c>
      <c r="P74" s="2" t="n"/>
      <c r="Q74" s="31" t="n"/>
      <c r="R74" s="2" t="n"/>
      <c r="S74" s="33">
        <f>IF(OR(A74="",M74="",O74=""),"",IFERROR(M74*O74,0))</f>
        <v/>
      </c>
      <c r="T74" s="33">
        <f>IF(OR(A74="",S74=""),"",IF(S74&lt;'Tabelle aliquote'!$G$3,'Tabelle aliquote'!$G$3,S74))</f>
        <v/>
      </c>
      <c r="U74" s="33">
        <f>IF(OR(A74="",N74="",T74=""),"",IF(N74="Sì",0,T74))</f>
        <v/>
      </c>
      <c r="V74" s="33">
        <f>IF(OR(A74="",U74=""),"",IFERROR(U74*50%,0))</f>
        <v/>
      </c>
      <c r="W74" s="33">
        <f>IF(OR(A74="",U74="",V74=""),"",IFERROR(U74-V74,0))</f>
        <v/>
      </c>
      <c r="X74" s="9">
        <f>IF(A74="","",IF(Q74="","Da versare",IF(Q74&lt;=TODAY(),"Versata","Programmata")))</f>
        <v/>
      </c>
      <c r="Y74" s="4" t="n"/>
      <c r="Z74" s="3" t="n"/>
    </row>
    <row r="75" ht="21" customHeight="1">
      <c r="A75" s="2" t="n"/>
      <c r="B75" s="3" t="n"/>
      <c r="C75" s="4" t="n"/>
      <c r="D75" s="3" t="n"/>
      <c r="E75" s="4" t="n"/>
      <c r="F75" s="3" t="n"/>
      <c r="G75" s="3" t="n"/>
      <c r="H75" s="2" t="n"/>
      <c r="I75" s="3" t="n"/>
      <c r="J75" s="31" t="n"/>
      <c r="K75" s="31" t="n"/>
      <c r="L75" s="32" t="n"/>
      <c r="M75" s="35">
        <f>IF(OR(A75="",L75=""),"",L75*12)</f>
        <v/>
      </c>
      <c r="N75" s="2" t="n"/>
      <c r="O75" s="36">
        <f>IF(OR(A75="",I75=""),"",IFERROR(VLOOKUP(I75,'Tabelle aliquote'!$A$3:$D$102,2,FALSE),""))</f>
        <v/>
      </c>
      <c r="P75" s="2" t="n"/>
      <c r="Q75" s="31" t="n"/>
      <c r="R75" s="2" t="n"/>
      <c r="S75" s="35">
        <f>IF(OR(A75="",M75="",O75=""),"",IFERROR(M75*O75,0))</f>
        <v/>
      </c>
      <c r="T75" s="35">
        <f>IF(OR(A75="",S75=""),"",IF(S75&lt;'Tabelle aliquote'!$G$3,'Tabelle aliquote'!$G$3,S75))</f>
        <v/>
      </c>
      <c r="U75" s="35">
        <f>IF(OR(A75="",N75="",T75=""),"",IF(N75="Sì",0,T75))</f>
        <v/>
      </c>
      <c r="V75" s="35">
        <f>IF(OR(A75="",U75=""),"",IFERROR(U75*50%,0))</f>
        <v/>
      </c>
      <c r="W75" s="35">
        <f>IF(OR(A75="",U75="",V75=""),"",IFERROR(U75-V75,0))</f>
        <v/>
      </c>
      <c r="X75" s="12">
        <f>IF(A75="","",IF(Q75="","Da versare",IF(Q75&lt;=TODAY(),"Versata","Programmata")))</f>
        <v/>
      </c>
      <c r="Y75" s="4" t="n"/>
      <c r="Z75" s="3" t="n"/>
    </row>
    <row r="76" ht="21" customHeight="1">
      <c r="A76" s="2" t="n"/>
      <c r="B76" s="3" t="n"/>
      <c r="C76" s="4" t="n"/>
      <c r="D76" s="3" t="n"/>
      <c r="E76" s="4" t="n"/>
      <c r="F76" s="3" t="n"/>
      <c r="G76" s="3" t="n"/>
      <c r="H76" s="2" t="n"/>
      <c r="I76" s="3" t="n"/>
      <c r="J76" s="31" t="n"/>
      <c r="K76" s="31" t="n"/>
      <c r="L76" s="32" t="n"/>
      <c r="M76" s="33">
        <f>IF(OR(A76="",L76=""),"",L76*12)</f>
        <v/>
      </c>
      <c r="N76" s="2" t="n"/>
      <c r="O76" s="34">
        <f>IF(OR(A76="",I76=""),"",IFERROR(VLOOKUP(I76,'Tabelle aliquote'!$A$3:$D$102,2,FALSE),""))</f>
        <v/>
      </c>
      <c r="P76" s="2" t="n"/>
      <c r="Q76" s="31" t="n"/>
      <c r="R76" s="2" t="n"/>
      <c r="S76" s="33">
        <f>IF(OR(A76="",M76="",O76=""),"",IFERROR(M76*O76,0))</f>
        <v/>
      </c>
      <c r="T76" s="33">
        <f>IF(OR(A76="",S76=""),"",IF(S76&lt;'Tabelle aliquote'!$G$3,'Tabelle aliquote'!$G$3,S76))</f>
        <v/>
      </c>
      <c r="U76" s="33">
        <f>IF(OR(A76="",N76="",T76=""),"",IF(N76="Sì",0,T76))</f>
        <v/>
      </c>
      <c r="V76" s="33">
        <f>IF(OR(A76="",U76=""),"",IFERROR(U76*50%,0))</f>
        <v/>
      </c>
      <c r="W76" s="33">
        <f>IF(OR(A76="",U76="",V76=""),"",IFERROR(U76-V76,0))</f>
        <v/>
      </c>
      <c r="X76" s="9">
        <f>IF(A76="","",IF(Q76="","Da versare",IF(Q76&lt;=TODAY(),"Versata","Programmata")))</f>
        <v/>
      </c>
      <c r="Y76" s="4" t="n"/>
      <c r="Z76" s="3" t="n"/>
    </row>
    <row r="77" ht="21" customHeight="1">
      <c r="A77" s="2" t="n"/>
      <c r="B77" s="3" t="n"/>
      <c r="C77" s="4" t="n"/>
      <c r="D77" s="3" t="n"/>
      <c r="E77" s="4" t="n"/>
      <c r="F77" s="3" t="n"/>
      <c r="G77" s="3" t="n"/>
      <c r="H77" s="2" t="n"/>
      <c r="I77" s="3" t="n"/>
      <c r="J77" s="31" t="n"/>
      <c r="K77" s="31" t="n"/>
      <c r="L77" s="32" t="n"/>
      <c r="M77" s="35">
        <f>IF(OR(A77="",L77=""),"",L77*12)</f>
        <v/>
      </c>
      <c r="N77" s="2" t="n"/>
      <c r="O77" s="36">
        <f>IF(OR(A77="",I77=""),"",IFERROR(VLOOKUP(I77,'Tabelle aliquote'!$A$3:$D$102,2,FALSE),""))</f>
        <v/>
      </c>
      <c r="P77" s="2" t="n"/>
      <c r="Q77" s="31" t="n"/>
      <c r="R77" s="2" t="n"/>
      <c r="S77" s="35">
        <f>IF(OR(A77="",M77="",O77=""),"",IFERROR(M77*O77,0))</f>
        <v/>
      </c>
      <c r="T77" s="35">
        <f>IF(OR(A77="",S77=""),"",IF(S77&lt;'Tabelle aliquote'!$G$3,'Tabelle aliquote'!$G$3,S77))</f>
        <v/>
      </c>
      <c r="U77" s="35">
        <f>IF(OR(A77="",N77="",T77=""),"",IF(N77="Sì",0,T77))</f>
        <v/>
      </c>
      <c r="V77" s="35">
        <f>IF(OR(A77="",U77=""),"",IFERROR(U77*50%,0))</f>
        <v/>
      </c>
      <c r="W77" s="35">
        <f>IF(OR(A77="",U77="",V77=""),"",IFERROR(U77-V77,0))</f>
        <v/>
      </c>
      <c r="X77" s="12">
        <f>IF(A77="","",IF(Q77="","Da versare",IF(Q77&lt;=TODAY(),"Versata","Programmata")))</f>
        <v/>
      </c>
      <c r="Y77" s="4" t="n"/>
      <c r="Z77" s="3" t="n"/>
    </row>
    <row r="78" ht="21" customHeight="1">
      <c r="A78" s="2" t="n"/>
      <c r="B78" s="3" t="n"/>
      <c r="C78" s="4" t="n"/>
      <c r="D78" s="3" t="n"/>
      <c r="E78" s="4" t="n"/>
      <c r="F78" s="3" t="n"/>
      <c r="G78" s="3" t="n"/>
      <c r="H78" s="2" t="n"/>
      <c r="I78" s="3" t="n"/>
      <c r="J78" s="31" t="n"/>
      <c r="K78" s="31" t="n"/>
      <c r="L78" s="32" t="n"/>
      <c r="M78" s="33">
        <f>IF(OR(A78="",L78=""),"",L78*12)</f>
        <v/>
      </c>
      <c r="N78" s="2" t="n"/>
      <c r="O78" s="34">
        <f>IF(OR(A78="",I78=""),"",IFERROR(VLOOKUP(I78,'Tabelle aliquote'!$A$3:$D$102,2,FALSE),""))</f>
        <v/>
      </c>
      <c r="P78" s="2" t="n"/>
      <c r="Q78" s="31" t="n"/>
      <c r="R78" s="2" t="n"/>
      <c r="S78" s="33">
        <f>IF(OR(A78="",M78="",O78=""),"",IFERROR(M78*O78,0))</f>
        <v/>
      </c>
      <c r="T78" s="33">
        <f>IF(OR(A78="",S78=""),"",IF(S78&lt;'Tabelle aliquote'!$G$3,'Tabelle aliquote'!$G$3,S78))</f>
        <v/>
      </c>
      <c r="U78" s="33">
        <f>IF(OR(A78="",N78="",T78=""),"",IF(N78="Sì",0,T78))</f>
        <v/>
      </c>
      <c r="V78" s="33">
        <f>IF(OR(A78="",U78=""),"",IFERROR(U78*50%,0))</f>
        <v/>
      </c>
      <c r="W78" s="33">
        <f>IF(OR(A78="",U78="",V78=""),"",IFERROR(U78-V78,0))</f>
        <v/>
      </c>
      <c r="X78" s="9">
        <f>IF(A78="","",IF(Q78="","Da versare",IF(Q78&lt;=TODAY(),"Versata","Programmata")))</f>
        <v/>
      </c>
      <c r="Y78" s="4" t="n"/>
      <c r="Z78" s="3" t="n"/>
    </row>
    <row r="79" ht="21" customHeight="1">
      <c r="A79" s="2" t="n"/>
      <c r="B79" s="3" t="n"/>
      <c r="C79" s="4" t="n"/>
      <c r="D79" s="3" t="n"/>
      <c r="E79" s="4" t="n"/>
      <c r="F79" s="3" t="n"/>
      <c r="G79" s="3" t="n"/>
      <c r="H79" s="2" t="n"/>
      <c r="I79" s="3" t="n"/>
      <c r="J79" s="31" t="n"/>
      <c r="K79" s="31" t="n"/>
      <c r="L79" s="32" t="n"/>
      <c r="M79" s="35">
        <f>IF(OR(A79="",L79=""),"",L79*12)</f>
        <v/>
      </c>
      <c r="N79" s="2" t="n"/>
      <c r="O79" s="36">
        <f>IF(OR(A79="",I79=""),"",IFERROR(VLOOKUP(I79,'Tabelle aliquote'!$A$3:$D$102,2,FALSE),""))</f>
        <v/>
      </c>
      <c r="P79" s="2" t="n"/>
      <c r="Q79" s="31" t="n"/>
      <c r="R79" s="2" t="n"/>
      <c r="S79" s="35">
        <f>IF(OR(A79="",M79="",O79=""),"",IFERROR(M79*O79,0))</f>
        <v/>
      </c>
      <c r="T79" s="35">
        <f>IF(OR(A79="",S79=""),"",IF(S79&lt;'Tabelle aliquote'!$G$3,'Tabelle aliquote'!$G$3,S79))</f>
        <v/>
      </c>
      <c r="U79" s="35">
        <f>IF(OR(A79="",N79="",T79=""),"",IF(N79="Sì",0,T79))</f>
        <v/>
      </c>
      <c r="V79" s="35">
        <f>IF(OR(A79="",U79=""),"",IFERROR(U79*50%,0))</f>
        <v/>
      </c>
      <c r="W79" s="35">
        <f>IF(OR(A79="",U79="",V79=""),"",IFERROR(U79-V79,0))</f>
        <v/>
      </c>
      <c r="X79" s="12">
        <f>IF(A79="","",IF(Q79="","Da versare",IF(Q79&lt;=TODAY(),"Versata","Programmata")))</f>
        <v/>
      </c>
      <c r="Y79" s="4" t="n"/>
      <c r="Z79" s="3" t="n"/>
    </row>
    <row r="80" ht="21" customHeight="1">
      <c r="A80" s="2" t="n"/>
      <c r="B80" s="3" t="n"/>
      <c r="C80" s="4" t="n"/>
      <c r="D80" s="3" t="n"/>
      <c r="E80" s="4" t="n"/>
      <c r="F80" s="3" t="n"/>
      <c r="G80" s="3" t="n"/>
      <c r="H80" s="2" t="n"/>
      <c r="I80" s="3" t="n"/>
      <c r="J80" s="31" t="n"/>
      <c r="K80" s="31" t="n"/>
      <c r="L80" s="32" t="n"/>
      <c r="M80" s="33">
        <f>IF(OR(A80="",L80=""),"",L80*12)</f>
        <v/>
      </c>
      <c r="N80" s="2" t="n"/>
      <c r="O80" s="34">
        <f>IF(OR(A80="",I80=""),"",IFERROR(VLOOKUP(I80,'Tabelle aliquote'!$A$3:$D$102,2,FALSE),""))</f>
        <v/>
      </c>
      <c r="P80" s="2" t="n"/>
      <c r="Q80" s="31" t="n"/>
      <c r="R80" s="2" t="n"/>
      <c r="S80" s="33">
        <f>IF(OR(A80="",M80="",O80=""),"",IFERROR(M80*O80,0))</f>
        <v/>
      </c>
      <c r="T80" s="33">
        <f>IF(OR(A80="",S80=""),"",IF(S80&lt;'Tabelle aliquote'!$G$3,'Tabelle aliquote'!$G$3,S80))</f>
        <v/>
      </c>
      <c r="U80" s="33">
        <f>IF(OR(A80="",N80="",T80=""),"",IF(N80="Sì",0,T80))</f>
        <v/>
      </c>
      <c r="V80" s="33">
        <f>IF(OR(A80="",U80=""),"",IFERROR(U80*50%,0))</f>
        <v/>
      </c>
      <c r="W80" s="33">
        <f>IF(OR(A80="",U80="",V80=""),"",IFERROR(U80-V80,0))</f>
        <v/>
      </c>
      <c r="X80" s="9">
        <f>IF(A80="","",IF(Q80="","Da versare",IF(Q80&lt;=TODAY(),"Versata","Programmata")))</f>
        <v/>
      </c>
      <c r="Y80" s="4" t="n"/>
      <c r="Z80" s="3" t="n"/>
    </row>
    <row r="81" ht="21" customHeight="1">
      <c r="A81" s="2" t="n"/>
      <c r="B81" s="3" t="n"/>
      <c r="C81" s="4" t="n"/>
      <c r="D81" s="3" t="n"/>
      <c r="E81" s="4" t="n"/>
      <c r="F81" s="3" t="n"/>
      <c r="G81" s="3" t="n"/>
      <c r="H81" s="2" t="n"/>
      <c r="I81" s="3" t="n"/>
      <c r="J81" s="31" t="n"/>
      <c r="K81" s="31" t="n"/>
      <c r="L81" s="32" t="n"/>
      <c r="M81" s="35">
        <f>IF(OR(A81="",L81=""),"",L81*12)</f>
        <v/>
      </c>
      <c r="N81" s="2" t="n"/>
      <c r="O81" s="36">
        <f>IF(OR(A81="",I81=""),"",IFERROR(VLOOKUP(I81,'Tabelle aliquote'!$A$3:$D$102,2,FALSE),""))</f>
        <v/>
      </c>
      <c r="P81" s="2" t="n"/>
      <c r="Q81" s="31" t="n"/>
      <c r="R81" s="2" t="n"/>
      <c r="S81" s="35">
        <f>IF(OR(A81="",M81="",O81=""),"",IFERROR(M81*O81,0))</f>
        <v/>
      </c>
      <c r="T81" s="35">
        <f>IF(OR(A81="",S81=""),"",IF(S81&lt;'Tabelle aliquote'!$G$3,'Tabelle aliquote'!$G$3,S81))</f>
        <v/>
      </c>
      <c r="U81" s="35">
        <f>IF(OR(A81="",N81="",T81=""),"",IF(N81="Sì",0,T81))</f>
        <v/>
      </c>
      <c r="V81" s="35">
        <f>IF(OR(A81="",U81=""),"",IFERROR(U81*50%,0))</f>
        <v/>
      </c>
      <c r="W81" s="35">
        <f>IF(OR(A81="",U81="",V81=""),"",IFERROR(U81-V81,0))</f>
        <v/>
      </c>
      <c r="X81" s="12">
        <f>IF(A81="","",IF(Q81="","Da versare",IF(Q81&lt;=TODAY(),"Versata","Programmata")))</f>
        <v/>
      </c>
      <c r="Y81" s="4" t="n"/>
      <c r="Z81" s="3" t="n"/>
    </row>
    <row r="82" ht="21" customHeight="1">
      <c r="A82" s="2" t="n"/>
      <c r="B82" s="3" t="n"/>
      <c r="C82" s="4" t="n"/>
      <c r="D82" s="3" t="n"/>
      <c r="E82" s="4" t="n"/>
      <c r="F82" s="3" t="n"/>
      <c r="G82" s="3" t="n"/>
      <c r="H82" s="2" t="n"/>
      <c r="I82" s="3" t="n"/>
      <c r="J82" s="31" t="n"/>
      <c r="K82" s="31" t="n"/>
      <c r="L82" s="32" t="n"/>
      <c r="M82" s="33">
        <f>IF(OR(A82="",L82=""),"",L82*12)</f>
        <v/>
      </c>
      <c r="N82" s="2" t="n"/>
      <c r="O82" s="34">
        <f>IF(OR(A82="",I82=""),"",IFERROR(VLOOKUP(I82,'Tabelle aliquote'!$A$3:$D$102,2,FALSE),""))</f>
        <v/>
      </c>
      <c r="P82" s="2" t="n"/>
      <c r="Q82" s="31" t="n"/>
      <c r="R82" s="2" t="n"/>
      <c r="S82" s="33">
        <f>IF(OR(A82="",M82="",O82=""),"",IFERROR(M82*O82,0))</f>
        <v/>
      </c>
      <c r="T82" s="33">
        <f>IF(OR(A82="",S82=""),"",IF(S82&lt;'Tabelle aliquote'!$G$3,'Tabelle aliquote'!$G$3,S82))</f>
        <v/>
      </c>
      <c r="U82" s="33">
        <f>IF(OR(A82="",N82="",T82=""),"",IF(N82="Sì",0,T82))</f>
        <v/>
      </c>
      <c r="V82" s="33">
        <f>IF(OR(A82="",U82=""),"",IFERROR(U82*50%,0))</f>
        <v/>
      </c>
      <c r="W82" s="33">
        <f>IF(OR(A82="",U82="",V82=""),"",IFERROR(U82-V82,0))</f>
        <v/>
      </c>
      <c r="X82" s="9">
        <f>IF(A82="","",IF(Q82="","Da versare",IF(Q82&lt;=TODAY(),"Versata","Programmata")))</f>
        <v/>
      </c>
      <c r="Y82" s="4" t="n"/>
      <c r="Z82" s="3" t="n"/>
    </row>
    <row r="83" ht="21" customHeight="1">
      <c r="A83" s="2" t="n"/>
      <c r="B83" s="3" t="n"/>
      <c r="C83" s="4" t="n"/>
      <c r="D83" s="3" t="n"/>
      <c r="E83" s="4" t="n"/>
      <c r="F83" s="3" t="n"/>
      <c r="G83" s="3" t="n"/>
      <c r="H83" s="2" t="n"/>
      <c r="I83" s="3" t="n"/>
      <c r="J83" s="31" t="n"/>
      <c r="K83" s="31" t="n"/>
      <c r="L83" s="32" t="n"/>
      <c r="M83" s="35">
        <f>IF(OR(A83="",L83=""),"",L83*12)</f>
        <v/>
      </c>
      <c r="N83" s="2" t="n"/>
      <c r="O83" s="36">
        <f>IF(OR(A83="",I83=""),"",IFERROR(VLOOKUP(I83,'Tabelle aliquote'!$A$3:$D$102,2,FALSE),""))</f>
        <v/>
      </c>
      <c r="P83" s="2" t="n"/>
      <c r="Q83" s="31" t="n"/>
      <c r="R83" s="2" t="n"/>
      <c r="S83" s="35">
        <f>IF(OR(A83="",M83="",O83=""),"",IFERROR(M83*O83,0))</f>
        <v/>
      </c>
      <c r="T83" s="35">
        <f>IF(OR(A83="",S83=""),"",IF(S83&lt;'Tabelle aliquote'!$G$3,'Tabelle aliquote'!$G$3,S83))</f>
        <v/>
      </c>
      <c r="U83" s="35">
        <f>IF(OR(A83="",N83="",T83=""),"",IF(N83="Sì",0,T83))</f>
        <v/>
      </c>
      <c r="V83" s="35">
        <f>IF(OR(A83="",U83=""),"",IFERROR(U83*50%,0))</f>
        <v/>
      </c>
      <c r="W83" s="35">
        <f>IF(OR(A83="",U83="",V83=""),"",IFERROR(U83-V83,0))</f>
        <v/>
      </c>
      <c r="X83" s="12">
        <f>IF(A83="","",IF(Q83="","Da versare",IF(Q83&lt;=TODAY(),"Versata","Programmata")))</f>
        <v/>
      </c>
      <c r="Y83" s="4" t="n"/>
      <c r="Z83" s="3" t="n"/>
    </row>
    <row r="84" ht="21" customHeight="1">
      <c r="A84" s="2" t="n"/>
      <c r="B84" s="3" t="n"/>
      <c r="C84" s="4" t="n"/>
      <c r="D84" s="3" t="n"/>
      <c r="E84" s="4" t="n"/>
      <c r="F84" s="3" t="n"/>
      <c r="G84" s="3" t="n"/>
      <c r="H84" s="2" t="n"/>
      <c r="I84" s="3" t="n"/>
      <c r="J84" s="31" t="n"/>
      <c r="K84" s="31" t="n"/>
      <c r="L84" s="32" t="n"/>
      <c r="M84" s="33">
        <f>IF(OR(A84="",L84=""),"",L84*12)</f>
        <v/>
      </c>
      <c r="N84" s="2" t="n"/>
      <c r="O84" s="34">
        <f>IF(OR(A84="",I84=""),"",IFERROR(VLOOKUP(I84,'Tabelle aliquote'!$A$3:$D$102,2,FALSE),""))</f>
        <v/>
      </c>
      <c r="P84" s="2" t="n"/>
      <c r="Q84" s="31" t="n"/>
      <c r="R84" s="2" t="n"/>
      <c r="S84" s="33">
        <f>IF(OR(A84="",M84="",O84=""),"",IFERROR(M84*O84,0))</f>
        <v/>
      </c>
      <c r="T84" s="33">
        <f>IF(OR(A84="",S84=""),"",IF(S84&lt;'Tabelle aliquote'!$G$3,'Tabelle aliquote'!$G$3,S84))</f>
        <v/>
      </c>
      <c r="U84" s="33">
        <f>IF(OR(A84="",N84="",T84=""),"",IF(N84="Sì",0,T84))</f>
        <v/>
      </c>
      <c r="V84" s="33">
        <f>IF(OR(A84="",U84=""),"",IFERROR(U84*50%,0))</f>
        <v/>
      </c>
      <c r="W84" s="33">
        <f>IF(OR(A84="",U84="",V84=""),"",IFERROR(U84-V84,0))</f>
        <v/>
      </c>
      <c r="X84" s="9">
        <f>IF(A84="","",IF(Q84="","Da versare",IF(Q84&lt;=TODAY(),"Versata","Programmata")))</f>
        <v/>
      </c>
      <c r="Y84" s="4" t="n"/>
      <c r="Z84" s="3" t="n"/>
    </row>
    <row r="85" ht="21" customHeight="1">
      <c r="A85" s="2" t="n"/>
      <c r="B85" s="3" t="n"/>
      <c r="C85" s="4" t="n"/>
      <c r="D85" s="3" t="n"/>
      <c r="E85" s="4" t="n"/>
      <c r="F85" s="3" t="n"/>
      <c r="G85" s="3" t="n"/>
      <c r="H85" s="2" t="n"/>
      <c r="I85" s="3" t="n"/>
      <c r="J85" s="31" t="n"/>
      <c r="K85" s="31" t="n"/>
      <c r="L85" s="32" t="n"/>
      <c r="M85" s="35">
        <f>IF(OR(A85="",L85=""),"",L85*12)</f>
        <v/>
      </c>
      <c r="N85" s="2" t="n"/>
      <c r="O85" s="36">
        <f>IF(OR(A85="",I85=""),"",IFERROR(VLOOKUP(I85,'Tabelle aliquote'!$A$3:$D$102,2,FALSE),""))</f>
        <v/>
      </c>
      <c r="P85" s="2" t="n"/>
      <c r="Q85" s="31" t="n"/>
      <c r="R85" s="2" t="n"/>
      <c r="S85" s="35">
        <f>IF(OR(A85="",M85="",O85=""),"",IFERROR(M85*O85,0))</f>
        <v/>
      </c>
      <c r="T85" s="35">
        <f>IF(OR(A85="",S85=""),"",IF(S85&lt;'Tabelle aliquote'!$G$3,'Tabelle aliquote'!$G$3,S85))</f>
        <v/>
      </c>
      <c r="U85" s="35">
        <f>IF(OR(A85="",N85="",T85=""),"",IF(N85="Sì",0,T85))</f>
        <v/>
      </c>
      <c r="V85" s="35">
        <f>IF(OR(A85="",U85=""),"",IFERROR(U85*50%,0))</f>
        <v/>
      </c>
      <c r="W85" s="35">
        <f>IF(OR(A85="",U85="",V85=""),"",IFERROR(U85-V85,0))</f>
        <v/>
      </c>
      <c r="X85" s="12">
        <f>IF(A85="","",IF(Q85="","Da versare",IF(Q85&lt;=TODAY(),"Versata","Programmata")))</f>
        <v/>
      </c>
      <c r="Y85" s="4" t="n"/>
      <c r="Z85" s="3" t="n"/>
    </row>
    <row r="86" ht="21" customHeight="1">
      <c r="A86" s="2" t="n"/>
      <c r="B86" s="3" t="n"/>
      <c r="C86" s="4" t="n"/>
      <c r="D86" s="3" t="n"/>
      <c r="E86" s="4" t="n"/>
      <c r="F86" s="3" t="n"/>
      <c r="G86" s="3" t="n"/>
      <c r="H86" s="2" t="n"/>
      <c r="I86" s="3" t="n"/>
      <c r="J86" s="31" t="n"/>
      <c r="K86" s="31" t="n"/>
      <c r="L86" s="32" t="n"/>
      <c r="M86" s="33">
        <f>IF(OR(A86="",L86=""),"",L86*12)</f>
        <v/>
      </c>
      <c r="N86" s="2" t="n"/>
      <c r="O86" s="34">
        <f>IF(OR(A86="",I86=""),"",IFERROR(VLOOKUP(I86,'Tabelle aliquote'!$A$3:$D$102,2,FALSE),""))</f>
        <v/>
      </c>
      <c r="P86" s="2" t="n"/>
      <c r="Q86" s="31" t="n"/>
      <c r="R86" s="2" t="n"/>
      <c r="S86" s="33">
        <f>IF(OR(A86="",M86="",O86=""),"",IFERROR(M86*O86,0))</f>
        <v/>
      </c>
      <c r="T86" s="33">
        <f>IF(OR(A86="",S86=""),"",IF(S86&lt;'Tabelle aliquote'!$G$3,'Tabelle aliquote'!$G$3,S86))</f>
        <v/>
      </c>
      <c r="U86" s="33">
        <f>IF(OR(A86="",N86="",T86=""),"",IF(N86="Sì",0,T86))</f>
        <v/>
      </c>
      <c r="V86" s="33">
        <f>IF(OR(A86="",U86=""),"",IFERROR(U86*50%,0))</f>
        <v/>
      </c>
      <c r="W86" s="33">
        <f>IF(OR(A86="",U86="",V86=""),"",IFERROR(U86-V86,0))</f>
        <v/>
      </c>
      <c r="X86" s="9">
        <f>IF(A86="","",IF(Q86="","Da versare",IF(Q86&lt;=TODAY(),"Versata","Programmata")))</f>
        <v/>
      </c>
      <c r="Y86" s="4" t="n"/>
      <c r="Z86" s="3" t="n"/>
    </row>
    <row r="87" ht="21" customHeight="1">
      <c r="A87" s="2" t="n"/>
      <c r="B87" s="3" t="n"/>
      <c r="C87" s="4" t="n"/>
      <c r="D87" s="3" t="n"/>
      <c r="E87" s="4" t="n"/>
      <c r="F87" s="3" t="n"/>
      <c r="G87" s="3" t="n"/>
      <c r="H87" s="2" t="n"/>
      <c r="I87" s="3" t="n"/>
      <c r="J87" s="31" t="n"/>
      <c r="K87" s="31" t="n"/>
      <c r="L87" s="32" t="n"/>
      <c r="M87" s="35">
        <f>IF(OR(A87="",L87=""),"",L87*12)</f>
        <v/>
      </c>
      <c r="N87" s="2" t="n"/>
      <c r="O87" s="36">
        <f>IF(OR(A87="",I87=""),"",IFERROR(VLOOKUP(I87,'Tabelle aliquote'!$A$3:$D$102,2,FALSE),""))</f>
        <v/>
      </c>
      <c r="P87" s="2" t="n"/>
      <c r="Q87" s="31" t="n"/>
      <c r="R87" s="2" t="n"/>
      <c r="S87" s="35">
        <f>IF(OR(A87="",M87="",O87=""),"",IFERROR(M87*O87,0))</f>
        <v/>
      </c>
      <c r="T87" s="35">
        <f>IF(OR(A87="",S87=""),"",IF(S87&lt;'Tabelle aliquote'!$G$3,'Tabelle aliquote'!$G$3,S87))</f>
        <v/>
      </c>
      <c r="U87" s="35">
        <f>IF(OR(A87="",N87="",T87=""),"",IF(N87="Sì",0,T87))</f>
        <v/>
      </c>
      <c r="V87" s="35">
        <f>IF(OR(A87="",U87=""),"",IFERROR(U87*50%,0))</f>
        <v/>
      </c>
      <c r="W87" s="35">
        <f>IF(OR(A87="",U87="",V87=""),"",IFERROR(U87-V87,0))</f>
        <v/>
      </c>
      <c r="X87" s="12">
        <f>IF(A87="","",IF(Q87="","Da versare",IF(Q87&lt;=TODAY(),"Versata","Programmata")))</f>
        <v/>
      </c>
      <c r="Y87" s="4" t="n"/>
      <c r="Z87" s="3" t="n"/>
    </row>
    <row r="88" ht="21" customHeight="1">
      <c r="A88" s="2" t="n"/>
      <c r="B88" s="3" t="n"/>
      <c r="C88" s="4" t="n"/>
      <c r="D88" s="3" t="n"/>
      <c r="E88" s="4" t="n"/>
      <c r="F88" s="3" t="n"/>
      <c r="G88" s="3" t="n"/>
      <c r="H88" s="2" t="n"/>
      <c r="I88" s="3" t="n"/>
      <c r="J88" s="31" t="n"/>
      <c r="K88" s="31" t="n"/>
      <c r="L88" s="32" t="n"/>
      <c r="M88" s="33">
        <f>IF(OR(A88="",L88=""),"",L88*12)</f>
        <v/>
      </c>
      <c r="N88" s="2" t="n"/>
      <c r="O88" s="34">
        <f>IF(OR(A88="",I88=""),"",IFERROR(VLOOKUP(I88,'Tabelle aliquote'!$A$3:$D$102,2,FALSE),""))</f>
        <v/>
      </c>
      <c r="P88" s="2" t="n"/>
      <c r="Q88" s="31" t="n"/>
      <c r="R88" s="2" t="n"/>
      <c r="S88" s="33">
        <f>IF(OR(A88="",M88="",O88=""),"",IFERROR(M88*O88,0))</f>
        <v/>
      </c>
      <c r="T88" s="33">
        <f>IF(OR(A88="",S88=""),"",IF(S88&lt;'Tabelle aliquote'!$G$3,'Tabelle aliquote'!$G$3,S88))</f>
        <v/>
      </c>
      <c r="U88" s="33">
        <f>IF(OR(A88="",N88="",T88=""),"",IF(N88="Sì",0,T88))</f>
        <v/>
      </c>
      <c r="V88" s="33">
        <f>IF(OR(A88="",U88=""),"",IFERROR(U88*50%,0))</f>
        <v/>
      </c>
      <c r="W88" s="33">
        <f>IF(OR(A88="",U88="",V88=""),"",IFERROR(U88-V88,0))</f>
        <v/>
      </c>
      <c r="X88" s="9">
        <f>IF(A88="","",IF(Q88="","Da versare",IF(Q88&lt;=TODAY(),"Versata","Programmata")))</f>
        <v/>
      </c>
      <c r="Y88" s="4" t="n"/>
      <c r="Z88" s="3" t="n"/>
    </row>
    <row r="89" ht="21" customHeight="1">
      <c r="A89" s="2" t="n"/>
      <c r="B89" s="3" t="n"/>
      <c r="C89" s="4" t="n"/>
      <c r="D89" s="3" t="n"/>
      <c r="E89" s="4" t="n"/>
      <c r="F89" s="3" t="n"/>
      <c r="G89" s="3" t="n"/>
      <c r="H89" s="2" t="n"/>
      <c r="I89" s="3" t="n"/>
      <c r="J89" s="31" t="n"/>
      <c r="K89" s="31" t="n"/>
      <c r="L89" s="32" t="n"/>
      <c r="M89" s="35">
        <f>IF(OR(A89="",L89=""),"",L89*12)</f>
        <v/>
      </c>
      <c r="N89" s="2" t="n"/>
      <c r="O89" s="36">
        <f>IF(OR(A89="",I89=""),"",IFERROR(VLOOKUP(I89,'Tabelle aliquote'!$A$3:$D$102,2,FALSE),""))</f>
        <v/>
      </c>
      <c r="P89" s="2" t="n"/>
      <c r="Q89" s="31" t="n"/>
      <c r="R89" s="2" t="n"/>
      <c r="S89" s="35">
        <f>IF(OR(A89="",M89="",O89=""),"",IFERROR(M89*O89,0))</f>
        <v/>
      </c>
      <c r="T89" s="35">
        <f>IF(OR(A89="",S89=""),"",IF(S89&lt;'Tabelle aliquote'!$G$3,'Tabelle aliquote'!$G$3,S89))</f>
        <v/>
      </c>
      <c r="U89" s="35">
        <f>IF(OR(A89="",N89="",T89=""),"",IF(N89="Sì",0,T89))</f>
        <v/>
      </c>
      <c r="V89" s="35">
        <f>IF(OR(A89="",U89=""),"",IFERROR(U89*50%,0))</f>
        <v/>
      </c>
      <c r="W89" s="35">
        <f>IF(OR(A89="",U89="",V89=""),"",IFERROR(U89-V89,0))</f>
        <v/>
      </c>
      <c r="X89" s="12">
        <f>IF(A89="","",IF(Q89="","Da versare",IF(Q89&lt;=TODAY(),"Versata","Programmata")))</f>
        <v/>
      </c>
      <c r="Y89" s="4" t="n"/>
      <c r="Z89" s="3" t="n"/>
    </row>
    <row r="90" ht="21" customHeight="1">
      <c r="A90" s="2" t="n"/>
      <c r="B90" s="3" t="n"/>
      <c r="C90" s="4" t="n"/>
      <c r="D90" s="3" t="n"/>
      <c r="E90" s="4" t="n"/>
      <c r="F90" s="3" t="n"/>
      <c r="G90" s="3" t="n"/>
      <c r="H90" s="2" t="n"/>
      <c r="I90" s="3" t="n"/>
      <c r="J90" s="31" t="n"/>
      <c r="K90" s="31" t="n"/>
      <c r="L90" s="32" t="n"/>
      <c r="M90" s="33">
        <f>IF(OR(A90="",L90=""),"",L90*12)</f>
        <v/>
      </c>
      <c r="N90" s="2" t="n"/>
      <c r="O90" s="34">
        <f>IF(OR(A90="",I90=""),"",IFERROR(VLOOKUP(I90,'Tabelle aliquote'!$A$3:$D$102,2,FALSE),""))</f>
        <v/>
      </c>
      <c r="P90" s="2" t="n"/>
      <c r="Q90" s="31" t="n"/>
      <c r="R90" s="2" t="n"/>
      <c r="S90" s="33">
        <f>IF(OR(A90="",M90="",O90=""),"",IFERROR(M90*O90,0))</f>
        <v/>
      </c>
      <c r="T90" s="33">
        <f>IF(OR(A90="",S90=""),"",IF(S90&lt;'Tabelle aliquote'!$G$3,'Tabelle aliquote'!$G$3,S90))</f>
        <v/>
      </c>
      <c r="U90" s="33">
        <f>IF(OR(A90="",N90="",T90=""),"",IF(N90="Sì",0,T90))</f>
        <v/>
      </c>
      <c r="V90" s="33">
        <f>IF(OR(A90="",U90=""),"",IFERROR(U90*50%,0))</f>
        <v/>
      </c>
      <c r="W90" s="33">
        <f>IF(OR(A90="",U90="",V90=""),"",IFERROR(U90-V90,0))</f>
        <v/>
      </c>
      <c r="X90" s="9">
        <f>IF(A90="","",IF(Q90="","Da versare",IF(Q90&lt;=TODAY(),"Versata","Programmata")))</f>
        <v/>
      </c>
      <c r="Y90" s="4" t="n"/>
      <c r="Z90" s="3" t="n"/>
    </row>
    <row r="91" ht="21" customHeight="1">
      <c r="A91" s="2" t="n"/>
      <c r="B91" s="3" t="n"/>
      <c r="C91" s="4" t="n"/>
      <c r="D91" s="3" t="n"/>
      <c r="E91" s="4" t="n"/>
      <c r="F91" s="3" t="n"/>
      <c r="G91" s="3" t="n"/>
      <c r="H91" s="2" t="n"/>
      <c r="I91" s="3" t="n"/>
      <c r="J91" s="31" t="n"/>
      <c r="K91" s="31" t="n"/>
      <c r="L91" s="32" t="n"/>
      <c r="M91" s="35">
        <f>IF(OR(A91="",L91=""),"",L91*12)</f>
        <v/>
      </c>
      <c r="N91" s="2" t="n"/>
      <c r="O91" s="36">
        <f>IF(OR(A91="",I91=""),"",IFERROR(VLOOKUP(I91,'Tabelle aliquote'!$A$3:$D$102,2,FALSE),""))</f>
        <v/>
      </c>
      <c r="P91" s="2" t="n"/>
      <c r="Q91" s="31" t="n"/>
      <c r="R91" s="2" t="n"/>
      <c r="S91" s="35">
        <f>IF(OR(A91="",M91="",O91=""),"",IFERROR(M91*O91,0))</f>
        <v/>
      </c>
      <c r="T91" s="35">
        <f>IF(OR(A91="",S91=""),"",IF(S91&lt;'Tabelle aliquote'!$G$3,'Tabelle aliquote'!$G$3,S91))</f>
        <v/>
      </c>
      <c r="U91" s="35">
        <f>IF(OR(A91="",N91="",T91=""),"",IF(N91="Sì",0,T91))</f>
        <v/>
      </c>
      <c r="V91" s="35">
        <f>IF(OR(A91="",U91=""),"",IFERROR(U91*50%,0))</f>
        <v/>
      </c>
      <c r="W91" s="35">
        <f>IF(OR(A91="",U91="",V91=""),"",IFERROR(U91-V91,0))</f>
        <v/>
      </c>
      <c r="X91" s="12">
        <f>IF(A91="","",IF(Q91="","Da versare",IF(Q91&lt;=TODAY(),"Versata","Programmata")))</f>
        <v/>
      </c>
      <c r="Y91" s="4" t="n"/>
      <c r="Z91" s="3" t="n"/>
    </row>
    <row r="92" ht="21" customHeight="1">
      <c r="A92" s="2" t="n"/>
      <c r="B92" s="3" t="n"/>
      <c r="C92" s="4" t="n"/>
      <c r="D92" s="3" t="n"/>
      <c r="E92" s="4" t="n"/>
      <c r="F92" s="3" t="n"/>
      <c r="G92" s="3" t="n"/>
      <c r="H92" s="2" t="n"/>
      <c r="I92" s="3" t="n"/>
      <c r="J92" s="31" t="n"/>
      <c r="K92" s="31" t="n"/>
      <c r="L92" s="32" t="n"/>
      <c r="M92" s="33">
        <f>IF(OR(A92="",L92=""),"",L92*12)</f>
        <v/>
      </c>
      <c r="N92" s="2" t="n"/>
      <c r="O92" s="34">
        <f>IF(OR(A92="",I92=""),"",IFERROR(VLOOKUP(I92,'Tabelle aliquote'!$A$3:$D$102,2,FALSE),""))</f>
        <v/>
      </c>
      <c r="P92" s="2" t="n"/>
      <c r="Q92" s="31" t="n"/>
      <c r="R92" s="2" t="n"/>
      <c r="S92" s="33">
        <f>IF(OR(A92="",M92="",O92=""),"",IFERROR(M92*O92,0))</f>
        <v/>
      </c>
      <c r="T92" s="33">
        <f>IF(OR(A92="",S92=""),"",IF(S92&lt;'Tabelle aliquote'!$G$3,'Tabelle aliquote'!$G$3,S92))</f>
        <v/>
      </c>
      <c r="U92" s="33">
        <f>IF(OR(A92="",N92="",T92=""),"",IF(N92="Sì",0,T92))</f>
        <v/>
      </c>
      <c r="V92" s="33">
        <f>IF(OR(A92="",U92=""),"",IFERROR(U92*50%,0))</f>
        <v/>
      </c>
      <c r="W92" s="33">
        <f>IF(OR(A92="",U92="",V92=""),"",IFERROR(U92-V92,0))</f>
        <v/>
      </c>
      <c r="X92" s="9">
        <f>IF(A92="","",IF(Q92="","Da versare",IF(Q92&lt;=TODAY(),"Versata","Programmata")))</f>
        <v/>
      </c>
      <c r="Y92" s="4" t="n"/>
      <c r="Z92" s="3" t="n"/>
    </row>
    <row r="93" ht="21" customHeight="1">
      <c r="A93" s="2" t="n"/>
      <c r="B93" s="3" t="n"/>
      <c r="C93" s="4" t="n"/>
      <c r="D93" s="3" t="n"/>
      <c r="E93" s="4" t="n"/>
      <c r="F93" s="3" t="n"/>
      <c r="G93" s="3" t="n"/>
      <c r="H93" s="2" t="n"/>
      <c r="I93" s="3" t="n"/>
      <c r="J93" s="31" t="n"/>
      <c r="K93" s="31" t="n"/>
      <c r="L93" s="32" t="n"/>
      <c r="M93" s="35">
        <f>IF(OR(A93="",L93=""),"",L93*12)</f>
        <v/>
      </c>
      <c r="N93" s="2" t="n"/>
      <c r="O93" s="36">
        <f>IF(OR(A93="",I93=""),"",IFERROR(VLOOKUP(I93,'Tabelle aliquote'!$A$3:$D$102,2,FALSE),""))</f>
        <v/>
      </c>
      <c r="P93" s="2" t="n"/>
      <c r="Q93" s="31" t="n"/>
      <c r="R93" s="2" t="n"/>
      <c r="S93" s="35">
        <f>IF(OR(A93="",M93="",O93=""),"",IFERROR(M93*O93,0))</f>
        <v/>
      </c>
      <c r="T93" s="35">
        <f>IF(OR(A93="",S93=""),"",IF(S93&lt;'Tabelle aliquote'!$G$3,'Tabelle aliquote'!$G$3,S93))</f>
        <v/>
      </c>
      <c r="U93" s="35">
        <f>IF(OR(A93="",N93="",T93=""),"",IF(N93="Sì",0,T93))</f>
        <v/>
      </c>
      <c r="V93" s="35">
        <f>IF(OR(A93="",U93=""),"",IFERROR(U93*50%,0))</f>
        <v/>
      </c>
      <c r="W93" s="35">
        <f>IF(OR(A93="",U93="",V93=""),"",IFERROR(U93-V93,0))</f>
        <v/>
      </c>
      <c r="X93" s="12">
        <f>IF(A93="","",IF(Q93="","Da versare",IF(Q93&lt;=TODAY(),"Versata","Programmata")))</f>
        <v/>
      </c>
      <c r="Y93" s="4" t="n"/>
      <c r="Z93" s="3" t="n"/>
    </row>
    <row r="94" ht="21" customHeight="1">
      <c r="A94" s="2" t="n"/>
      <c r="B94" s="3" t="n"/>
      <c r="C94" s="4" t="n"/>
      <c r="D94" s="3" t="n"/>
      <c r="E94" s="4" t="n"/>
      <c r="F94" s="3" t="n"/>
      <c r="G94" s="3" t="n"/>
      <c r="H94" s="2" t="n"/>
      <c r="I94" s="3" t="n"/>
      <c r="J94" s="31" t="n"/>
      <c r="K94" s="31" t="n"/>
      <c r="L94" s="32" t="n"/>
      <c r="M94" s="33">
        <f>IF(OR(A94="",L94=""),"",L94*12)</f>
        <v/>
      </c>
      <c r="N94" s="2" t="n"/>
      <c r="O94" s="34">
        <f>IF(OR(A94="",I94=""),"",IFERROR(VLOOKUP(I94,'Tabelle aliquote'!$A$3:$D$102,2,FALSE),""))</f>
        <v/>
      </c>
      <c r="P94" s="2" t="n"/>
      <c r="Q94" s="31" t="n"/>
      <c r="R94" s="2" t="n"/>
      <c r="S94" s="33">
        <f>IF(OR(A94="",M94="",O94=""),"",IFERROR(M94*O94,0))</f>
        <v/>
      </c>
      <c r="T94" s="33">
        <f>IF(OR(A94="",S94=""),"",IF(S94&lt;'Tabelle aliquote'!$G$3,'Tabelle aliquote'!$G$3,S94))</f>
        <v/>
      </c>
      <c r="U94" s="33">
        <f>IF(OR(A94="",N94="",T94=""),"",IF(N94="Sì",0,T94))</f>
        <v/>
      </c>
      <c r="V94" s="33">
        <f>IF(OR(A94="",U94=""),"",IFERROR(U94*50%,0))</f>
        <v/>
      </c>
      <c r="W94" s="33">
        <f>IF(OR(A94="",U94="",V94=""),"",IFERROR(U94-V94,0))</f>
        <v/>
      </c>
      <c r="X94" s="9">
        <f>IF(A94="","",IF(Q94="","Da versare",IF(Q94&lt;=TODAY(),"Versata","Programmata")))</f>
        <v/>
      </c>
      <c r="Y94" s="4" t="n"/>
      <c r="Z94" s="3" t="n"/>
    </row>
    <row r="95" ht="21" customHeight="1">
      <c r="A95" s="2" t="n"/>
      <c r="B95" s="3" t="n"/>
      <c r="C95" s="4" t="n"/>
      <c r="D95" s="3" t="n"/>
      <c r="E95" s="4" t="n"/>
      <c r="F95" s="3" t="n"/>
      <c r="G95" s="3" t="n"/>
      <c r="H95" s="2" t="n"/>
      <c r="I95" s="3" t="n"/>
      <c r="J95" s="31" t="n"/>
      <c r="K95" s="31" t="n"/>
      <c r="L95" s="32" t="n"/>
      <c r="M95" s="35">
        <f>IF(OR(A95="",L95=""),"",L95*12)</f>
        <v/>
      </c>
      <c r="N95" s="2" t="n"/>
      <c r="O95" s="36">
        <f>IF(OR(A95="",I95=""),"",IFERROR(VLOOKUP(I95,'Tabelle aliquote'!$A$3:$D$102,2,FALSE),""))</f>
        <v/>
      </c>
      <c r="P95" s="2" t="n"/>
      <c r="Q95" s="31" t="n"/>
      <c r="R95" s="2" t="n"/>
      <c r="S95" s="35">
        <f>IF(OR(A95="",M95="",O95=""),"",IFERROR(M95*O95,0))</f>
        <v/>
      </c>
      <c r="T95" s="35">
        <f>IF(OR(A95="",S95=""),"",IF(S95&lt;'Tabelle aliquote'!$G$3,'Tabelle aliquote'!$G$3,S95))</f>
        <v/>
      </c>
      <c r="U95" s="35">
        <f>IF(OR(A95="",N95="",T95=""),"",IF(N95="Sì",0,T95))</f>
        <v/>
      </c>
      <c r="V95" s="35">
        <f>IF(OR(A95="",U95=""),"",IFERROR(U95*50%,0))</f>
        <v/>
      </c>
      <c r="W95" s="35">
        <f>IF(OR(A95="",U95="",V95=""),"",IFERROR(U95-V95,0))</f>
        <v/>
      </c>
      <c r="X95" s="12">
        <f>IF(A95="","",IF(Q95="","Da versare",IF(Q95&lt;=TODAY(),"Versata","Programmata")))</f>
        <v/>
      </c>
      <c r="Y95" s="4" t="n"/>
      <c r="Z95" s="3" t="n"/>
    </row>
    <row r="96" ht="21" customHeight="1">
      <c r="A96" s="2" t="n"/>
      <c r="B96" s="3" t="n"/>
      <c r="C96" s="4" t="n"/>
      <c r="D96" s="3" t="n"/>
      <c r="E96" s="4" t="n"/>
      <c r="F96" s="3" t="n"/>
      <c r="G96" s="3" t="n"/>
      <c r="H96" s="2" t="n"/>
      <c r="I96" s="3" t="n"/>
      <c r="J96" s="31" t="n"/>
      <c r="K96" s="31" t="n"/>
      <c r="L96" s="32" t="n"/>
      <c r="M96" s="33">
        <f>IF(OR(A96="",L96=""),"",L96*12)</f>
        <v/>
      </c>
      <c r="N96" s="2" t="n"/>
      <c r="O96" s="34">
        <f>IF(OR(A96="",I96=""),"",IFERROR(VLOOKUP(I96,'Tabelle aliquote'!$A$3:$D$102,2,FALSE),""))</f>
        <v/>
      </c>
      <c r="P96" s="2" t="n"/>
      <c r="Q96" s="31" t="n"/>
      <c r="R96" s="2" t="n"/>
      <c r="S96" s="33">
        <f>IF(OR(A96="",M96="",O96=""),"",IFERROR(M96*O96,0))</f>
        <v/>
      </c>
      <c r="T96" s="33">
        <f>IF(OR(A96="",S96=""),"",IF(S96&lt;'Tabelle aliquote'!$G$3,'Tabelle aliquote'!$G$3,S96))</f>
        <v/>
      </c>
      <c r="U96" s="33">
        <f>IF(OR(A96="",N96="",T96=""),"",IF(N96="Sì",0,T96))</f>
        <v/>
      </c>
      <c r="V96" s="33">
        <f>IF(OR(A96="",U96=""),"",IFERROR(U96*50%,0))</f>
        <v/>
      </c>
      <c r="W96" s="33">
        <f>IF(OR(A96="",U96="",V96=""),"",IFERROR(U96-V96,0))</f>
        <v/>
      </c>
      <c r="X96" s="9">
        <f>IF(A96="","",IF(Q96="","Da versare",IF(Q96&lt;=TODAY(),"Versata","Programmata")))</f>
        <v/>
      </c>
      <c r="Y96" s="4" t="n"/>
      <c r="Z96" s="3" t="n"/>
    </row>
    <row r="97" ht="21" customHeight="1">
      <c r="A97" s="2" t="n"/>
      <c r="B97" s="3" t="n"/>
      <c r="C97" s="4" t="n"/>
      <c r="D97" s="3" t="n"/>
      <c r="E97" s="4" t="n"/>
      <c r="F97" s="3" t="n"/>
      <c r="G97" s="3" t="n"/>
      <c r="H97" s="2" t="n"/>
      <c r="I97" s="3" t="n"/>
      <c r="J97" s="31" t="n"/>
      <c r="K97" s="31" t="n"/>
      <c r="L97" s="32" t="n"/>
      <c r="M97" s="35">
        <f>IF(OR(A97="",L97=""),"",L97*12)</f>
        <v/>
      </c>
      <c r="N97" s="2" t="n"/>
      <c r="O97" s="36">
        <f>IF(OR(A97="",I97=""),"",IFERROR(VLOOKUP(I97,'Tabelle aliquote'!$A$3:$D$102,2,FALSE),""))</f>
        <v/>
      </c>
      <c r="P97" s="2" t="n"/>
      <c r="Q97" s="31" t="n"/>
      <c r="R97" s="2" t="n"/>
      <c r="S97" s="35">
        <f>IF(OR(A97="",M97="",O97=""),"",IFERROR(M97*O97,0))</f>
        <v/>
      </c>
      <c r="T97" s="35">
        <f>IF(OR(A97="",S97=""),"",IF(S97&lt;'Tabelle aliquote'!$G$3,'Tabelle aliquote'!$G$3,S97))</f>
        <v/>
      </c>
      <c r="U97" s="35">
        <f>IF(OR(A97="",N97="",T97=""),"",IF(N97="Sì",0,T97))</f>
        <v/>
      </c>
      <c r="V97" s="35">
        <f>IF(OR(A97="",U97=""),"",IFERROR(U97*50%,0))</f>
        <v/>
      </c>
      <c r="W97" s="35">
        <f>IF(OR(A97="",U97="",V97=""),"",IFERROR(U97-V97,0))</f>
        <v/>
      </c>
      <c r="X97" s="12">
        <f>IF(A97="","",IF(Q97="","Da versare",IF(Q97&lt;=TODAY(),"Versata","Programmata")))</f>
        <v/>
      </c>
      <c r="Y97" s="4" t="n"/>
      <c r="Z97" s="3" t="n"/>
    </row>
    <row r="98" ht="21" customHeight="1">
      <c r="A98" s="2" t="n"/>
      <c r="B98" s="3" t="n"/>
      <c r="C98" s="4" t="n"/>
      <c r="D98" s="3" t="n"/>
      <c r="E98" s="4" t="n"/>
      <c r="F98" s="3" t="n"/>
      <c r="G98" s="3" t="n"/>
      <c r="H98" s="2" t="n"/>
      <c r="I98" s="3" t="n"/>
      <c r="J98" s="31" t="n"/>
      <c r="K98" s="31" t="n"/>
      <c r="L98" s="32" t="n"/>
      <c r="M98" s="33">
        <f>IF(OR(A98="",L98=""),"",L98*12)</f>
        <v/>
      </c>
      <c r="N98" s="2" t="n"/>
      <c r="O98" s="34">
        <f>IF(OR(A98="",I98=""),"",IFERROR(VLOOKUP(I98,'Tabelle aliquote'!$A$3:$D$102,2,FALSE),""))</f>
        <v/>
      </c>
      <c r="P98" s="2" t="n"/>
      <c r="Q98" s="31" t="n"/>
      <c r="R98" s="2" t="n"/>
      <c r="S98" s="33">
        <f>IF(OR(A98="",M98="",O98=""),"",IFERROR(M98*O98,0))</f>
        <v/>
      </c>
      <c r="T98" s="33">
        <f>IF(OR(A98="",S98=""),"",IF(S98&lt;'Tabelle aliquote'!$G$3,'Tabelle aliquote'!$G$3,S98))</f>
        <v/>
      </c>
      <c r="U98" s="33">
        <f>IF(OR(A98="",N98="",T98=""),"",IF(N98="Sì",0,T98))</f>
        <v/>
      </c>
      <c r="V98" s="33">
        <f>IF(OR(A98="",U98=""),"",IFERROR(U98*50%,0))</f>
        <v/>
      </c>
      <c r="W98" s="33">
        <f>IF(OR(A98="",U98="",V98=""),"",IFERROR(U98-V98,0))</f>
        <v/>
      </c>
      <c r="X98" s="9">
        <f>IF(A98="","",IF(Q98="","Da versare",IF(Q98&lt;=TODAY(),"Versata","Programmata")))</f>
        <v/>
      </c>
      <c r="Y98" s="4" t="n"/>
      <c r="Z98" s="3" t="n"/>
    </row>
    <row r="99" ht="21" customHeight="1">
      <c r="A99" s="2" t="n"/>
      <c r="B99" s="3" t="n"/>
      <c r="C99" s="4" t="n"/>
      <c r="D99" s="3" t="n"/>
      <c r="E99" s="4" t="n"/>
      <c r="F99" s="3" t="n"/>
      <c r="G99" s="3" t="n"/>
      <c r="H99" s="2" t="n"/>
      <c r="I99" s="3" t="n"/>
      <c r="J99" s="31" t="n"/>
      <c r="K99" s="31" t="n"/>
      <c r="L99" s="32" t="n"/>
      <c r="M99" s="35">
        <f>IF(OR(A99="",L99=""),"",L99*12)</f>
        <v/>
      </c>
      <c r="N99" s="2" t="n"/>
      <c r="O99" s="36">
        <f>IF(OR(A99="",I99=""),"",IFERROR(VLOOKUP(I99,'Tabelle aliquote'!$A$3:$D$102,2,FALSE),""))</f>
        <v/>
      </c>
      <c r="P99" s="2" t="n"/>
      <c r="Q99" s="31" t="n"/>
      <c r="R99" s="2" t="n"/>
      <c r="S99" s="35">
        <f>IF(OR(A99="",M99="",O99=""),"",IFERROR(M99*O99,0))</f>
        <v/>
      </c>
      <c r="T99" s="35">
        <f>IF(OR(A99="",S99=""),"",IF(S99&lt;'Tabelle aliquote'!$G$3,'Tabelle aliquote'!$G$3,S99))</f>
        <v/>
      </c>
      <c r="U99" s="35">
        <f>IF(OR(A99="",N99="",T99=""),"",IF(N99="Sì",0,T99))</f>
        <v/>
      </c>
      <c r="V99" s="35">
        <f>IF(OR(A99="",U99=""),"",IFERROR(U99*50%,0))</f>
        <v/>
      </c>
      <c r="W99" s="35">
        <f>IF(OR(A99="",U99="",V99=""),"",IFERROR(U99-V99,0))</f>
        <v/>
      </c>
      <c r="X99" s="12">
        <f>IF(A99="","",IF(Q99="","Da versare",IF(Q99&lt;=TODAY(),"Versata","Programmata")))</f>
        <v/>
      </c>
      <c r="Y99" s="4" t="n"/>
      <c r="Z99" s="3" t="n"/>
    </row>
    <row r="100" ht="21" customHeight="1">
      <c r="A100" s="2" t="n"/>
      <c r="B100" s="3" t="n"/>
      <c r="C100" s="4" t="n"/>
      <c r="D100" s="3" t="n"/>
      <c r="E100" s="4" t="n"/>
      <c r="F100" s="3" t="n"/>
      <c r="G100" s="3" t="n"/>
      <c r="H100" s="2" t="n"/>
      <c r="I100" s="3" t="n"/>
      <c r="J100" s="31" t="n"/>
      <c r="K100" s="31" t="n"/>
      <c r="L100" s="32" t="n"/>
      <c r="M100" s="33">
        <f>IF(OR(A100="",L100=""),"",L100*12)</f>
        <v/>
      </c>
      <c r="N100" s="2" t="n"/>
      <c r="O100" s="34">
        <f>IF(OR(A100="",I100=""),"",IFERROR(VLOOKUP(I100,'Tabelle aliquote'!$A$3:$D$102,2,FALSE),""))</f>
        <v/>
      </c>
      <c r="P100" s="2" t="n"/>
      <c r="Q100" s="31" t="n"/>
      <c r="R100" s="2" t="n"/>
      <c r="S100" s="33">
        <f>IF(OR(A100="",M100="",O100=""),"",IFERROR(M100*O100,0))</f>
        <v/>
      </c>
      <c r="T100" s="33">
        <f>IF(OR(A100="",S100=""),"",IF(S100&lt;'Tabelle aliquote'!$G$3,'Tabelle aliquote'!$G$3,S100))</f>
        <v/>
      </c>
      <c r="U100" s="33">
        <f>IF(OR(A100="",N100="",T100=""),"",IF(N100="Sì",0,T100))</f>
        <v/>
      </c>
      <c r="V100" s="33">
        <f>IF(OR(A100="",U100=""),"",IFERROR(U100*50%,0))</f>
        <v/>
      </c>
      <c r="W100" s="33">
        <f>IF(OR(A100="",U100="",V100=""),"",IFERROR(U100-V100,0))</f>
        <v/>
      </c>
      <c r="X100" s="9">
        <f>IF(A100="","",IF(Q100="","Da versare",IF(Q100&lt;=TODAY(),"Versata","Programmata")))</f>
        <v/>
      </c>
      <c r="Y100" s="4" t="n"/>
      <c r="Z100" s="3" t="n"/>
    </row>
    <row r="101" ht="21" customHeight="1">
      <c r="A101" s="2" t="n"/>
      <c r="B101" s="3" t="n"/>
      <c r="C101" s="4" t="n"/>
      <c r="D101" s="3" t="n"/>
      <c r="E101" s="4" t="n"/>
      <c r="F101" s="3" t="n"/>
      <c r="G101" s="3" t="n"/>
      <c r="H101" s="2" t="n"/>
      <c r="I101" s="3" t="n"/>
      <c r="J101" s="31" t="n"/>
      <c r="K101" s="31" t="n"/>
      <c r="L101" s="32" t="n"/>
      <c r="M101" s="35">
        <f>IF(OR(A101="",L101=""),"",L101*12)</f>
        <v/>
      </c>
      <c r="N101" s="2" t="n"/>
      <c r="O101" s="36">
        <f>IF(OR(A101="",I101=""),"",IFERROR(VLOOKUP(I101,'Tabelle aliquote'!$A$3:$D$102,2,FALSE),""))</f>
        <v/>
      </c>
      <c r="P101" s="2" t="n"/>
      <c r="Q101" s="31" t="n"/>
      <c r="R101" s="2" t="n"/>
      <c r="S101" s="35">
        <f>IF(OR(A101="",M101="",O101=""),"",IFERROR(M101*O101,0))</f>
        <v/>
      </c>
      <c r="T101" s="35">
        <f>IF(OR(A101="",S101=""),"",IF(S101&lt;'Tabelle aliquote'!$G$3,'Tabelle aliquote'!$G$3,S101))</f>
        <v/>
      </c>
      <c r="U101" s="35">
        <f>IF(OR(A101="",N101="",T101=""),"",IF(N101="Sì",0,T101))</f>
        <v/>
      </c>
      <c r="V101" s="35">
        <f>IF(OR(A101="",U101=""),"",IFERROR(U101*50%,0))</f>
        <v/>
      </c>
      <c r="W101" s="35">
        <f>IF(OR(A101="",U101="",V101=""),"",IFERROR(U101-V101,0))</f>
        <v/>
      </c>
      <c r="X101" s="12">
        <f>IF(A101="","",IF(Q101="","Da versare",IF(Q101&lt;=TODAY(),"Versata","Programmata")))</f>
        <v/>
      </c>
      <c r="Y101" s="4" t="n"/>
      <c r="Z101" s="3" t="n"/>
    </row>
  </sheetData>
  <autoFilter ref="A1:Z101"/>
  <conditionalFormatting sqref="X2:X101">
    <cfRule type="expression" priority="1" dxfId="0" stopIfTrue="1">
      <formula>$X2="Versata"</formula>
    </cfRule>
    <cfRule type="expression" priority="2" dxfId="1" stopIfTrue="1">
      <formula>$X2="Da versare"</formula>
    </cfRule>
    <cfRule type="expression" priority="3" dxfId="2" stopIfTrue="1">
      <formula>$X2="Programmata"</formula>
    </cfRule>
  </conditionalFormatting>
  <dataValidations count="4">
    <dataValidation sqref="I2:I101" showErrorMessage="1" showInputMessage="1" allowBlank="1" type="list">
      <formula1>='Tabelle aliquote'!$A$3:$A$102</formula1>
    </dataValidation>
    <dataValidation sqref="N2:N101" showErrorMessage="1" showInputMessage="1" allowBlank="1" type="list">
      <formula1>"Sì,No"</formula1>
    </dataValidation>
    <dataValidation sqref="R2:R101" showErrorMessage="1" showInputMessage="1" allowBlank="1" type="list">
      <formula1>"1,2,3,4,6,12"</formula1>
    </dataValidation>
    <dataValidation sqref="L2:L101" showErrorMessage="1" showInputMessage="1" allowBlank="1" type="decimal" operator="greaterThan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29" customWidth="1" min="3" max="3"/>
    <col width="55" customWidth="1" min="4" max="4"/>
    <col width="4" customWidth="1" min="5" max="5"/>
    <col width="34" customWidth="1" min="6" max="6"/>
    <col width="18" customWidth="1" min="7" max="7"/>
  </cols>
  <sheetData>
    <row r="1" ht="28" customHeight="1">
      <c r="A1" s="13" t="inlineStr">
        <is>
          <t>Tabelle aliquote e parametri modificabili</t>
        </is>
      </c>
      <c r="B1" s="37" t="n"/>
      <c r="C1" s="37" t="n"/>
      <c r="D1" s="37" t="n"/>
      <c r="E1" s="37" t="n"/>
      <c r="F1" s="37" t="n"/>
      <c r="G1" s="38" t="n"/>
    </row>
    <row r="2">
      <c r="A2" s="1" t="inlineStr">
        <is>
          <t>Tipologia</t>
        </is>
      </c>
      <c r="B2" s="1" t="inlineStr">
        <is>
          <t>Aliquota ordinaria</t>
        </is>
      </c>
      <c r="C2" s="1" t="inlineStr">
        <is>
          <t>Cedolare secca possibile</t>
        </is>
      </c>
      <c r="D2" s="1" t="inlineStr">
        <is>
          <t>Note</t>
        </is>
      </c>
      <c r="F2" s="14" t="inlineStr">
        <is>
          <t>Parametro</t>
        </is>
      </c>
      <c r="G2" s="14" t="inlineStr">
        <is>
          <t>Valore</t>
        </is>
      </c>
    </row>
    <row r="3" ht="22" customHeight="1">
      <c r="A3" s="15" t="inlineStr">
        <is>
          <t>4+4 libero</t>
        </is>
      </c>
      <c r="B3" s="39" t="n">
        <v>0.02</v>
      </c>
      <c r="C3" s="15" t="inlineStr">
        <is>
          <t>Sì, 21%</t>
        </is>
      </c>
      <c r="D3" s="15" t="inlineStr">
        <is>
          <t>Contratto abitativo ordinario</t>
        </is>
      </c>
      <c r="F3" s="17" t="inlineStr">
        <is>
          <t>Importo minimo di riferimento per annualità</t>
        </is>
      </c>
      <c r="G3" s="32" t="n">
        <v>67</v>
      </c>
    </row>
    <row r="4" ht="22" customHeight="1">
      <c r="A4" s="15" t="inlineStr">
        <is>
          <t>3+2 canone concordato</t>
        </is>
      </c>
      <c r="B4" s="39" t="n">
        <v>0.02</v>
      </c>
      <c r="C4" s="15" t="inlineStr">
        <is>
          <t>Sì, 10%</t>
        </is>
      </c>
      <c r="D4" s="15" t="inlineStr">
        <is>
          <t>Canone concordato</t>
        </is>
      </c>
    </row>
    <row r="5" ht="22" customHeight="1">
      <c r="A5" s="15" t="inlineStr">
        <is>
          <t>Transitorio</t>
        </is>
      </c>
      <c r="B5" s="39" t="n">
        <v>0.02</v>
      </c>
      <c r="C5" s="15" t="inlineStr">
        <is>
          <t>Sì</t>
        </is>
      </c>
      <c r="D5" s="15" t="inlineStr">
        <is>
          <t>Durata massima normalmente 18 mesi</t>
        </is>
      </c>
    </row>
    <row r="6" ht="22" customHeight="1">
      <c r="A6" s="15" t="inlineStr">
        <is>
          <t>Studenti universitari</t>
        </is>
      </c>
      <c r="B6" s="39" t="n">
        <v>0.02</v>
      </c>
      <c r="C6" s="15" t="inlineStr">
        <is>
          <t>Sì</t>
        </is>
      </c>
      <c r="D6" s="15" t="inlineStr">
        <is>
          <t>Contratto secondo accordi territoriali</t>
        </is>
      </c>
    </row>
    <row r="7" ht="22" customHeight="1">
      <c r="A7" s="15" t="inlineStr">
        <is>
          <t>Locazione commerciale</t>
        </is>
      </c>
      <c r="B7" s="39" t="n">
        <v>0.01</v>
      </c>
      <c r="C7" s="15" t="inlineStr">
        <is>
          <t>No, salvo casi specifici</t>
        </is>
      </c>
      <c r="D7" s="15" t="inlineStr">
        <is>
          <t>Immobili strumentali</t>
        </is>
      </c>
    </row>
    <row r="8" ht="22" customHeight="1">
      <c r="A8" s="15" t="n"/>
      <c r="B8" s="39" t="n"/>
      <c r="C8" s="15" t="n"/>
      <c r="D8" s="15" t="n"/>
    </row>
    <row r="9" ht="22" customHeight="1">
      <c r="A9" s="15" t="n"/>
      <c r="B9" s="39" t="n"/>
      <c r="C9" s="15" t="n"/>
      <c r="D9" s="15" t="n"/>
    </row>
    <row r="10" ht="22" customHeight="1">
      <c r="A10" s="15" t="n"/>
      <c r="B10" s="39" t="n"/>
      <c r="C10" s="15" t="n"/>
      <c r="D10" s="15" t="n"/>
    </row>
    <row r="11" ht="22" customHeight="1">
      <c r="A11" s="15" t="n"/>
      <c r="B11" s="39" t="n"/>
      <c r="C11" s="15" t="n"/>
      <c r="D11" s="15" t="n"/>
    </row>
    <row r="12" ht="22" customHeight="1">
      <c r="A12" s="15" t="n"/>
      <c r="B12" s="39" t="n"/>
      <c r="C12" s="15" t="n"/>
      <c r="D12" s="15" t="n"/>
    </row>
    <row r="13" ht="22" customHeight="1">
      <c r="A13" s="15" t="n"/>
      <c r="B13" s="39" t="n"/>
      <c r="C13" s="15" t="n"/>
      <c r="D13" s="15" t="n"/>
    </row>
    <row r="14" ht="22" customHeight="1">
      <c r="A14" s="15" t="n"/>
      <c r="B14" s="39" t="n"/>
      <c r="C14" s="15" t="n"/>
      <c r="D14" s="15" t="n"/>
    </row>
    <row r="15" ht="22" customHeight="1">
      <c r="A15" s="15" t="n"/>
      <c r="B15" s="39" t="n"/>
      <c r="C15" s="15" t="n"/>
      <c r="D15" s="15" t="n"/>
    </row>
    <row r="16" ht="22" customHeight="1">
      <c r="A16" s="15" t="n"/>
      <c r="B16" s="39" t="n"/>
      <c r="C16" s="15" t="n"/>
      <c r="D16" s="15" t="n"/>
    </row>
    <row r="17" ht="22" customHeight="1">
      <c r="A17" s="15" t="n"/>
      <c r="B17" s="39" t="n"/>
      <c r="C17" s="15" t="n"/>
      <c r="D17" s="15" t="n"/>
    </row>
    <row r="18" ht="22" customHeight="1">
      <c r="A18" s="15" t="n"/>
      <c r="B18" s="39" t="n"/>
      <c r="C18" s="15" t="n"/>
      <c r="D18" s="15" t="n"/>
    </row>
    <row r="19" ht="22" customHeight="1">
      <c r="A19" s="15" t="n"/>
      <c r="B19" s="39" t="n"/>
      <c r="C19" s="15" t="n"/>
      <c r="D19" s="15" t="n"/>
    </row>
    <row r="20" ht="22" customHeight="1">
      <c r="A20" s="15" t="n"/>
      <c r="B20" s="39" t="n"/>
      <c r="C20" s="15" t="n"/>
      <c r="D20" s="15" t="n"/>
    </row>
    <row r="21" ht="22" customHeight="1">
      <c r="A21" s="15" t="n"/>
      <c r="B21" s="39" t="n"/>
      <c r="C21" s="15" t="n"/>
      <c r="D21" s="15" t="n"/>
    </row>
    <row r="22" ht="22" customHeight="1">
      <c r="A22" s="15" t="n"/>
      <c r="B22" s="39" t="n"/>
      <c r="C22" s="15" t="n"/>
      <c r="D22" s="15" t="n"/>
    </row>
    <row r="23" ht="22" customHeight="1">
      <c r="A23" s="15" t="n"/>
      <c r="B23" s="39" t="n"/>
      <c r="C23" s="15" t="n"/>
      <c r="D23" s="15" t="n"/>
    </row>
    <row r="24" ht="22" customHeight="1">
      <c r="A24" s="15" t="n"/>
      <c r="B24" s="39" t="n"/>
      <c r="C24" s="15" t="n"/>
      <c r="D24" s="15" t="n"/>
    </row>
    <row r="25" ht="22" customHeight="1">
      <c r="A25" s="15" t="n"/>
      <c r="B25" s="39" t="n"/>
      <c r="C25" s="15" t="n"/>
      <c r="D25" s="15" t="n"/>
    </row>
    <row r="26" ht="22" customHeight="1">
      <c r="A26" s="15" t="n"/>
      <c r="B26" s="39" t="n"/>
      <c r="C26" s="15" t="n"/>
      <c r="D26" s="15" t="n"/>
    </row>
    <row r="27" ht="22" customHeight="1">
      <c r="A27" s="15" t="n"/>
      <c r="B27" s="39" t="n"/>
      <c r="C27" s="15" t="n"/>
      <c r="D27" s="15" t="n"/>
    </row>
    <row r="28" ht="22" customHeight="1">
      <c r="A28" s="15" t="n"/>
      <c r="B28" s="39" t="n"/>
      <c r="C28" s="15" t="n"/>
      <c r="D28" s="15" t="n"/>
    </row>
    <row r="29" ht="22" customHeight="1">
      <c r="A29" s="15" t="n"/>
      <c r="B29" s="39" t="n"/>
      <c r="C29" s="15" t="n"/>
      <c r="D29" s="15" t="n"/>
    </row>
    <row r="30" ht="22" customHeight="1">
      <c r="A30" s="15" t="n"/>
      <c r="B30" s="39" t="n"/>
      <c r="C30" s="15" t="n"/>
      <c r="D30" s="15" t="n"/>
    </row>
    <row r="31" ht="22" customHeight="1">
      <c r="A31" s="15" t="n"/>
      <c r="B31" s="39" t="n"/>
      <c r="C31" s="15" t="n"/>
      <c r="D31" s="15" t="n"/>
    </row>
    <row r="32" ht="22" customHeight="1">
      <c r="A32" s="15" t="n"/>
      <c r="B32" s="39" t="n"/>
      <c r="C32" s="15" t="n"/>
      <c r="D32" s="15" t="n"/>
    </row>
    <row r="33" ht="22" customHeight="1">
      <c r="A33" s="15" t="n"/>
      <c r="B33" s="39" t="n"/>
      <c r="C33" s="15" t="n"/>
      <c r="D33" s="15" t="n"/>
    </row>
    <row r="34" ht="22" customHeight="1">
      <c r="A34" s="15" t="n"/>
      <c r="B34" s="39" t="n"/>
      <c r="C34" s="15" t="n"/>
      <c r="D34" s="15" t="n"/>
    </row>
    <row r="35" ht="22" customHeight="1">
      <c r="A35" s="15" t="n"/>
      <c r="B35" s="39" t="n"/>
      <c r="C35" s="15" t="n"/>
      <c r="D35" s="15" t="n"/>
    </row>
    <row r="36" ht="22" customHeight="1">
      <c r="A36" s="15" t="n"/>
      <c r="B36" s="39" t="n"/>
      <c r="C36" s="15" t="n"/>
      <c r="D36" s="15" t="n"/>
    </row>
    <row r="37" ht="22" customHeight="1">
      <c r="A37" s="15" t="n"/>
      <c r="B37" s="39" t="n"/>
      <c r="C37" s="15" t="n"/>
      <c r="D37" s="15" t="n"/>
    </row>
    <row r="38" ht="22" customHeight="1">
      <c r="A38" s="15" t="n"/>
      <c r="B38" s="39" t="n"/>
      <c r="C38" s="15" t="n"/>
      <c r="D38" s="15" t="n"/>
    </row>
    <row r="39" ht="22" customHeight="1">
      <c r="A39" s="15" t="n"/>
      <c r="B39" s="39" t="n"/>
      <c r="C39" s="15" t="n"/>
      <c r="D39" s="15" t="n"/>
    </row>
    <row r="40" ht="22" customHeight="1">
      <c r="A40" s="15" t="n"/>
      <c r="B40" s="39" t="n"/>
      <c r="C40" s="15" t="n"/>
      <c r="D40" s="15" t="n"/>
    </row>
    <row r="41" ht="22" customHeight="1">
      <c r="A41" s="15" t="n"/>
      <c r="B41" s="39" t="n"/>
      <c r="C41" s="15" t="n"/>
      <c r="D41" s="15" t="n"/>
    </row>
    <row r="42" ht="22" customHeight="1">
      <c r="A42" s="15" t="n"/>
      <c r="B42" s="39" t="n"/>
      <c r="C42" s="15" t="n"/>
      <c r="D42" s="15" t="n"/>
    </row>
    <row r="43" ht="22" customHeight="1">
      <c r="A43" s="15" t="n"/>
      <c r="B43" s="39" t="n"/>
      <c r="C43" s="15" t="n"/>
      <c r="D43" s="15" t="n"/>
    </row>
    <row r="44" ht="22" customHeight="1">
      <c r="A44" s="15" t="n"/>
      <c r="B44" s="39" t="n"/>
      <c r="C44" s="15" t="n"/>
      <c r="D44" s="15" t="n"/>
    </row>
    <row r="45" ht="22" customHeight="1">
      <c r="A45" s="15" t="n"/>
      <c r="B45" s="39" t="n"/>
      <c r="C45" s="15" t="n"/>
      <c r="D45" s="15" t="n"/>
    </row>
    <row r="46" ht="22" customHeight="1">
      <c r="A46" s="15" t="n"/>
      <c r="B46" s="39" t="n"/>
      <c r="C46" s="15" t="n"/>
      <c r="D46" s="15" t="n"/>
    </row>
    <row r="47" ht="22" customHeight="1">
      <c r="A47" s="15" t="n"/>
      <c r="B47" s="39" t="n"/>
      <c r="C47" s="15" t="n"/>
      <c r="D47" s="15" t="n"/>
    </row>
    <row r="48" ht="22" customHeight="1">
      <c r="A48" s="15" t="n"/>
      <c r="B48" s="39" t="n"/>
      <c r="C48" s="15" t="n"/>
      <c r="D48" s="15" t="n"/>
    </row>
    <row r="49" ht="22" customHeight="1">
      <c r="A49" s="15" t="n"/>
      <c r="B49" s="39" t="n"/>
      <c r="C49" s="15" t="n"/>
      <c r="D49" s="15" t="n"/>
    </row>
    <row r="50" ht="22" customHeight="1">
      <c r="A50" s="15" t="n"/>
      <c r="B50" s="39" t="n"/>
      <c r="C50" s="15" t="n"/>
      <c r="D50" s="15" t="n"/>
    </row>
    <row r="51" ht="22" customHeight="1">
      <c r="A51" s="15" t="n"/>
      <c r="B51" s="39" t="n"/>
      <c r="C51" s="15" t="n"/>
      <c r="D51" s="15" t="n"/>
    </row>
    <row r="52" ht="22" customHeight="1">
      <c r="A52" s="15" t="n"/>
      <c r="B52" s="39" t="n"/>
      <c r="C52" s="15" t="n"/>
      <c r="D52" s="15" t="n"/>
    </row>
    <row r="53" ht="22" customHeight="1">
      <c r="A53" s="15" t="n"/>
      <c r="B53" s="39" t="n"/>
      <c r="C53" s="15" t="n"/>
      <c r="D53" s="15" t="n"/>
    </row>
    <row r="54" ht="22" customHeight="1">
      <c r="A54" s="15" t="n"/>
      <c r="B54" s="39" t="n"/>
      <c r="C54" s="15" t="n"/>
      <c r="D54" s="15" t="n"/>
    </row>
    <row r="55" ht="22" customHeight="1">
      <c r="A55" s="15" t="n"/>
      <c r="B55" s="39" t="n"/>
      <c r="C55" s="15" t="n"/>
      <c r="D55" s="15" t="n"/>
    </row>
    <row r="56" ht="22" customHeight="1">
      <c r="A56" s="15" t="n"/>
      <c r="B56" s="39" t="n"/>
      <c r="C56" s="15" t="n"/>
      <c r="D56" s="15" t="n"/>
    </row>
    <row r="57" ht="22" customHeight="1">
      <c r="A57" s="15" t="n"/>
      <c r="B57" s="39" t="n"/>
      <c r="C57" s="15" t="n"/>
      <c r="D57" s="15" t="n"/>
    </row>
    <row r="58" ht="22" customHeight="1">
      <c r="A58" s="15" t="n"/>
      <c r="B58" s="39" t="n"/>
      <c r="C58" s="15" t="n"/>
      <c r="D58" s="15" t="n"/>
    </row>
    <row r="59" ht="22" customHeight="1">
      <c r="A59" s="15" t="n"/>
      <c r="B59" s="39" t="n"/>
      <c r="C59" s="15" t="n"/>
      <c r="D59" s="15" t="n"/>
    </row>
    <row r="60" ht="22" customHeight="1">
      <c r="A60" s="15" t="n"/>
      <c r="B60" s="39" t="n"/>
      <c r="C60" s="15" t="n"/>
      <c r="D60" s="15" t="n"/>
    </row>
    <row r="61" ht="22" customHeight="1">
      <c r="A61" s="15" t="n"/>
      <c r="B61" s="39" t="n"/>
      <c r="C61" s="15" t="n"/>
      <c r="D61" s="15" t="n"/>
    </row>
    <row r="62" ht="22" customHeight="1">
      <c r="A62" s="15" t="n"/>
      <c r="B62" s="39" t="n"/>
      <c r="C62" s="15" t="n"/>
      <c r="D62" s="15" t="n"/>
    </row>
    <row r="63" ht="22" customHeight="1">
      <c r="A63" s="15" t="n"/>
      <c r="B63" s="39" t="n"/>
      <c r="C63" s="15" t="n"/>
      <c r="D63" s="15" t="n"/>
    </row>
    <row r="64" ht="22" customHeight="1">
      <c r="A64" s="15" t="n"/>
      <c r="B64" s="39" t="n"/>
      <c r="C64" s="15" t="n"/>
      <c r="D64" s="15" t="n"/>
    </row>
    <row r="65" ht="22" customHeight="1">
      <c r="A65" s="15" t="n"/>
      <c r="B65" s="39" t="n"/>
      <c r="C65" s="15" t="n"/>
      <c r="D65" s="15" t="n"/>
    </row>
    <row r="66" ht="22" customHeight="1">
      <c r="A66" s="15" t="n"/>
      <c r="B66" s="39" t="n"/>
      <c r="C66" s="15" t="n"/>
      <c r="D66" s="15" t="n"/>
    </row>
    <row r="67" ht="22" customHeight="1">
      <c r="A67" s="15" t="n"/>
      <c r="B67" s="39" t="n"/>
      <c r="C67" s="15" t="n"/>
      <c r="D67" s="15" t="n"/>
    </row>
    <row r="68" ht="22" customHeight="1">
      <c r="A68" s="15" t="n"/>
      <c r="B68" s="39" t="n"/>
      <c r="C68" s="15" t="n"/>
      <c r="D68" s="15" t="n"/>
    </row>
    <row r="69" ht="22" customHeight="1">
      <c r="A69" s="15" t="n"/>
      <c r="B69" s="39" t="n"/>
      <c r="C69" s="15" t="n"/>
      <c r="D69" s="15" t="n"/>
    </row>
    <row r="70" ht="22" customHeight="1">
      <c r="A70" s="15" t="n"/>
      <c r="B70" s="39" t="n"/>
      <c r="C70" s="15" t="n"/>
      <c r="D70" s="15" t="n"/>
    </row>
    <row r="71" ht="22" customHeight="1">
      <c r="A71" s="15" t="n"/>
      <c r="B71" s="39" t="n"/>
      <c r="C71" s="15" t="n"/>
      <c r="D71" s="15" t="n"/>
    </row>
    <row r="72" ht="22" customHeight="1">
      <c r="A72" s="15" t="n"/>
      <c r="B72" s="39" t="n"/>
      <c r="C72" s="15" t="n"/>
      <c r="D72" s="15" t="n"/>
    </row>
    <row r="73" ht="22" customHeight="1">
      <c r="A73" s="15" t="n"/>
      <c r="B73" s="39" t="n"/>
      <c r="C73" s="15" t="n"/>
      <c r="D73" s="15" t="n"/>
    </row>
    <row r="74" ht="22" customHeight="1">
      <c r="A74" s="15" t="n"/>
      <c r="B74" s="39" t="n"/>
      <c r="C74" s="15" t="n"/>
      <c r="D74" s="15" t="n"/>
    </row>
    <row r="75" ht="22" customHeight="1">
      <c r="A75" s="15" t="n"/>
      <c r="B75" s="39" t="n"/>
      <c r="C75" s="15" t="n"/>
      <c r="D75" s="15" t="n"/>
    </row>
    <row r="76" ht="22" customHeight="1">
      <c r="A76" s="15" t="n"/>
      <c r="B76" s="39" t="n"/>
      <c r="C76" s="15" t="n"/>
      <c r="D76" s="15" t="n"/>
    </row>
    <row r="77" ht="22" customHeight="1">
      <c r="A77" s="15" t="n"/>
      <c r="B77" s="39" t="n"/>
      <c r="C77" s="15" t="n"/>
      <c r="D77" s="15" t="n"/>
    </row>
    <row r="78" ht="22" customHeight="1">
      <c r="A78" s="15" t="n"/>
      <c r="B78" s="39" t="n"/>
      <c r="C78" s="15" t="n"/>
      <c r="D78" s="15" t="n"/>
    </row>
    <row r="79" ht="22" customHeight="1">
      <c r="A79" s="15" t="n"/>
      <c r="B79" s="39" t="n"/>
      <c r="C79" s="15" t="n"/>
      <c r="D79" s="15" t="n"/>
    </row>
    <row r="80" ht="22" customHeight="1">
      <c r="A80" s="15" t="n"/>
      <c r="B80" s="39" t="n"/>
      <c r="C80" s="15" t="n"/>
      <c r="D80" s="15" t="n"/>
    </row>
    <row r="81" ht="22" customHeight="1">
      <c r="A81" s="15" t="n"/>
      <c r="B81" s="39" t="n"/>
      <c r="C81" s="15" t="n"/>
      <c r="D81" s="15" t="n"/>
    </row>
    <row r="82" ht="22" customHeight="1">
      <c r="A82" s="15" t="n"/>
      <c r="B82" s="39" t="n"/>
      <c r="C82" s="15" t="n"/>
      <c r="D82" s="15" t="n"/>
    </row>
    <row r="83" ht="22" customHeight="1">
      <c r="A83" s="15" t="n"/>
      <c r="B83" s="39" t="n"/>
      <c r="C83" s="15" t="n"/>
      <c r="D83" s="15" t="n"/>
    </row>
    <row r="84" ht="22" customHeight="1">
      <c r="A84" s="15" t="n"/>
      <c r="B84" s="39" t="n"/>
      <c r="C84" s="15" t="n"/>
      <c r="D84" s="15" t="n"/>
    </row>
    <row r="85" ht="22" customHeight="1">
      <c r="A85" s="15" t="n"/>
      <c r="B85" s="39" t="n"/>
      <c r="C85" s="15" t="n"/>
      <c r="D85" s="15" t="n"/>
    </row>
    <row r="86" ht="22" customHeight="1">
      <c r="A86" s="15" t="n"/>
      <c r="B86" s="39" t="n"/>
      <c r="C86" s="15" t="n"/>
      <c r="D86" s="15" t="n"/>
    </row>
    <row r="87" ht="22" customHeight="1">
      <c r="A87" s="15" t="n"/>
      <c r="B87" s="39" t="n"/>
      <c r="C87" s="15" t="n"/>
      <c r="D87" s="15" t="n"/>
    </row>
    <row r="88" ht="22" customHeight="1">
      <c r="A88" s="15" t="n"/>
      <c r="B88" s="39" t="n"/>
      <c r="C88" s="15" t="n"/>
      <c r="D88" s="15" t="n"/>
    </row>
    <row r="89" ht="22" customHeight="1">
      <c r="A89" s="15" t="n"/>
      <c r="B89" s="39" t="n"/>
      <c r="C89" s="15" t="n"/>
      <c r="D89" s="15" t="n"/>
    </row>
    <row r="90" ht="22" customHeight="1">
      <c r="A90" s="15" t="n"/>
      <c r="B90" s="39" t="n"/>
      <c r="C90" s="15" t="n"/>
      <c r="D90" s="15" t="n"/>
    </row>
    <row r="91" ht="22" customHeight="1">
      <c r="A91" s="15" t="n"/>
      <c r="B91" s="39" t="n"/>
      <c r="C91" s="15" t="n"/>
      <c r="D91" s="15" t="n"/>
    </row>
    <row r="92" ht="22" customHeight="1">
      <c r="A92" s="15" t="n"/>
      <c r="B92" s="39" t="n"/>
      <c r="C92" s="15" t="n"/>
      <c r="D92" s="15" t="n"/>
    </row>
    <row r="93" ht="22" customHeight="1">
      <c r="A93" s="15" t="n"/>
      <c r="B93" s="39" t="n"/>
      <c r="C93" s="15" t="n"/>
      <c r="D93" s="15" t="n"/>
    </row>
    <row r="94" ht="22" customHeight="1">
      <c r="A94" s="15" t="n"/>
      <c r="B94" s="39" t="n"/>
      <c r="C94" s="15" t="n"/>
      <c r="D94" s="15" t="n"/>
    </row>
    <row r="95" ht="22" customHeight="1">
      <c r="A95" s="15" t="n"/>
      <c r="B95" s="39" t="n"/>
      <c r="C95" s="15" t="n"/>
      <c r="D95" s="15" t="n"/>
    </row>
    <row r="96" ht="22" customHeight="1">
      <c r="A96" s="15" t="n"/>
      <c r="B96" s="39" t="n"/>
      <c r="C96" s="15" t="n"/>
      <c r="D96" s="15" t="n"/>
    </row>
    <row r="97" ht="22" customHeight="1">
      <c r="A97" s="15" t="n"/>
      <c r="B97" s="39" t="n"/>
      <c r="C97" s="15" t="n"/>
      <c r="D97" s="15" t="n"/>
    </row>
    <row r="98" ht="22" customHeight="1">
      <c r="A98" s="15" t="n"/>
      <c r="B98" s="39" t="n"/>
      <c r="C98" s="15" t="n"/>
      <c r="D98" s="15" t="n"/>
    </row>
    <row r="99" ht="22" customHeight="1">
      <c r="A99" s="15" t="n"/>
      <c r="B99" s="39" t="n"/>
      <c r="C99" s="15" t="n"/>
      <c r="D99" s="15" t="n"/>
    </row>
    <row r="100" ht="22" customHeight="1">
      <c r="A100" s="15" t="n"/>
      <c r="B100" s="39" t="n"/>
      <c r="C100" s="15" t="n"/>
      <c r="D100" s="15" t="n"/>
    </row>
    <row r="101" ht="22" customHeight="1">
      <c r="A101" s="15" t="n"/>
      <c r="B101" s="39" t="n"/>
      <c r="C101" s="15" t="n"/>
      <c r="D101" s="15" t="n"/>
    </row>
    <row r="102" ht="22" customHeight="1">
      <c r="A102" s="15" t="n"/>
      <c r="B102" s="39" t="n"/>
      <c r="C102" s="15" t="n"/>
      <c r="D102" s="15" t="n"/>
    </row>
    <row r="103"/>
    <row r="104"/>
    <row r="105">
      <c r="A105" s="18" t="inlineStr">
        <is>
          <t>Nota operativa</t>
        </is>
      </c>
    </row>
    <row r="106" ht="52" customHeight="1">
      <c r="A106" s="19" t="inlineStr">
        <is>
          <t>L'imposta di registro può essere soggetta a regole specifiche: verificare sempre normativa vigente, contratto e istruzioni dell'Agenzia delle Entrate. La cedolare secca azzera l'imposta di registro per il periodo assoggettato, salvo casi particolari.</t>
        </is>
      </c>
    </row>
  </sheetData>
  <autoFilter ref="A2:D102"/>
  <mergeCells count="1">
    <mergeCell ref="A1:G1"/>
  </mergeCells>
  <dataValidations count="2">
    <dataValidation sqref="B3:B102" showErrorMessage="1" showInputMessage="1" allowBlank="1" type="decimal" operator="between">
      <formula1>0</formula1>
      <formula2>1</formula2>
    </dataValidation>
    <dataValidation sqref="G3" showErrorMessage="1" showInputMessage="1" allowBlank="0" type="decimal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3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0" customWidth="1" min="2" max="2"/>
    <col width="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</cols>
  <sheetData>
    <row r="1" ht="30" customHeight="1">
      <c r="A1" s="13" t="inlineStr">
        <is>
          <t>Riepilogo imposta di registro affitti</t>
        </is>
      </c>
      <c r="B1" s="37" t="n"/>
      <c r="C1" s="37" t="n"/>
      <c r="D1" s="37" t="n"/>
      <c r="E1" s="37" t="n"/>
      <c r="F1" s="37" t="n"/>
      <c r="G1" s="37" t="n"/>
      <c r="H1" s="37" t="n"/>
      <c r="I1" s="37" t="n"/>
      <c r="J1" s="37" t="n"/>
      <c r="K1" s="37" t="n"/>
      <c r="L1" s="37" t="n"/>
      <c r="M1" s="37" t="n"/>
      <c r="N1" s="37" t="n"/>
      <c r="O1" s="37" t="n"/>
      <c r="P1" s="37" t="n"/>
      <c r="Q1" s="38" t="n"/>
    </row>
    <row r="2"/>
    <row r="3">
      <c r="A3" s="20" t="inlineStr">
        <is>
          <t>Indicatore</t>
        </is>
      </c>
      <c r="B3" s="20" t="inlineStr">
        <is>
          <t>Valore</t>
        </is>
      </c>
    </row>
    <row r="4">
      <c r="A4" s="21" t="inlineStr">
        <is>
          <t>Totale canoni annui</t>
        </is>
      </c>
      <c r="B4" s="40">
        <f>SUM('Registro contratti'!$M$2:$M$101)</f>
        <v/>
      </c>
    </row>
    <row r="5">
      <c r="A5" s="23" t="inlineStr">
        <is>
          <t>Totale imposta teorica</t>
        </is>
      </c>
      <c r="B5" s="40">
        <f>SUM('Registro contratti'!$S$2:$S$101)</f>
        <v/>
      </c>
    </row>
    <row r="6">
      <c r="A6" s="21" t="inlineStr">
        <is>
          <t>Totale imposta dovuta</t>
        </is>
      </c>
      <c r="B6" s="40">
        <f>SUM('Registro contratti'!$U$2:$U$101)</f>
        <v/>
      </c>
    </row>
    <row r="7">
      <c r="A7" s="23" t="inlineStr">
        <is>
          <t>Quota complessiva locatori</t>
        </is>
      </c>
      <c r="B7" s="40">
        <f>SUM('Registro contratti'!$V$2:$V$101)</f>
        <v/>
      </c>
    </row>
    <row r="8">
      <c r="A8" s="21" t="inlineStr">
        <is>
          <t>Quota complessiva conduttori</t>
        </is>
      </c>
      <c r="B8" s="40">
        <f>SUM('Registro contratti'!$W$2:$W$101)</f>
        <v/>
      </c>
    </row>
    <row r="9">
      <c r="A9" s="23" t="inlineStr">
        <is>
          <t>Media imposta per contratto</t>
        </is>
      </c>
      <c r="B9" s="40">
        <f>IFERROR(AVERAGE('Registro contratti'!$U$2:$U$101),0)</f>
        <v/>
      </c>
    </row>
    <row r="10">
      <c r="A10" s="21" t="inlineStr">
        <is>
          <t>Contratti con cedolare secca</t>
        </is>
      </c>
      <c r="B10" s="24">
        <f>COUNTIF('Registro contratti'!$N$2:$N$101,"Sì")</f>
        <v/>
      </c>
    </row>
    <row r="11">
      <c r="A11" s="23" t="inlineStr">
        <is>
          <t>Contratti da versare</t>
        </is>
      </c>
      <c r="B11" s="24">
        <f>COUNTIF('Registro contratti'!$X$2:$X$101,"Da versare")</f>
        <v/>
      </c>
    </row>
    <row r="12">
      <c r="A12" s="21" t="inlineStr">
        <is>
          <t>Percentuale contratti in cedolare</t>
        </is>
      </c>
      <c r="B12" s="41">
        <f>IFERROR(COUNTIF('Registro contratti'!$N$2:$N$101,"Sì")/COUNTA('Registro contratti'!$A$2:$A$101),0)</f>
        <v/>
      </c>
    </row>
    <row r="13"/>
    <row r="14"/>
    <row r="15"/>
    <row r="16">
      <c r="A16" s="14" t="inlineStr">
        <is>
          <t>Tipologia contratto</t>
        </is>
      </c>
      <c r="B16" s="14" t="inlineStr">
        <is>
          <t>Numero contratti</t>
        </is>
      </c>
    </row>
    <row r="17">
      <c r="A17" s="26" t="inlineStr">
        <is>
          <t>4+4 libero</t>
        </is>
      </c>
      <c r="B17" s="9">
        <f>COUNTIF('Registro contratti'!$I$2:$I$101,A17)</f>
        <v/>
      </c>
    </row>
    <row r="18">
      <c r="A18" s="27" t="inlineStr">
        <is>
          <t>3+2 canone concordato</t>
        </is>
      </c>
      <c r="B18" s="12">
        <f>COUNTIF('Registro contratti'!$I$2:$I$101,A18)</f>
        <v/>
      </c>
    </row>
    <row r="19">
      <c r="A19" s="26" t="inlineStr">
        <is>
          <t>Transitorio</t>
        </is>
      </c>
      <c r="B19" s="9">
        <f>COUNTIF('Registro contratti'!$I$2:$I$101,A19)</f>
        <v/>
      </c>
    </row>
    <row r="20">
      <c r="A20" s="27" t="inlineStr">
        <is>
          <t>Studenti universitari</t>
        </is>
      </c>
      <c r="B20" s="12">
        <f>COUNTIF('Registro contratti'!$I$2:$I$101,A20)</f>
        <v/>
      </c>
    </row>
    <row r="21">
      <c r="A21" s="26" t="inlineStr">
        <is>
          <t>Locazione commerciale</t>
        </is>
      </c>
      <c r="B21" s="9">
        <f>COUNTIF('Registro contratti'!$I$2:$I$101,A21)</f>
        <v/>
      </c>
    </row>
    <row r="22"/>
    <row r="23"/>
    <row r="24"/>
    <row r="25"/>
    <row r="26"/>
    <row r="27"/>
    <row r="28"/>
    <row r="29"/>
    <row r="30"/>
    <row r="31"/>
    <row r="32"/>
    <row r="33"/>
    <row r="34">
      <c r="A34" s="14" t="inlineStr">
        <is>
          <t>Categoria</t>
        </is>
      </c>
      <c r="B34" s="14" t="inlineStr">
        <is>
          <t>Quota locatore</t>
        </is>
      </c>
      <c r="C34" s="14" t="inlineStr">
        <is>
          <t>Quota conduttore</t>
        </is>
      </c>
    </row>
    <row r="35">
      <c r="A35" s="21" t="inlineStr">
        <is>
          <t>Quote complessive</t>
        </is>
      </c>
      <c r="B35" s="42">
        <f>SUM('Registro contratti'!$V$2:$V$101)</f>
        <v/>
      </c>
      <c r="C35" s="42">
        <f>SUM('Registro contratti'!$W$2:$W$101)</f>
        <v/>
      </c>
    </row>
  </sheetData>
  <mergeCells count="1">
    <mergeCell ref="A1:Q1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05" customWidth="1" min="2" max="2"/>
  </cols>
  <sheetData>
    <row r="1" ht="30" customHeight="1">
      <c r="A1" s="13" t="inlineStr">
        <is>
          <t>Istruzioni operative - Imposta registro affitto</t>
        </is>
      </c>
      <c r="B1" s="38" t="n"/>
    </row>
    <row r="2"/>
    <row r="3">
      <c r="A3" s="20" t="inlineStr">
        <is>
          <t>Argomento</t>
        </is>
      </c>
      <c r="B3" s="20" t="inlineStr">
        <is>
          <t>Indicazioni operative</t>
        </is>
      </c>
    </row>
    <row r="4" ht="48" customHeight="1">
      <c r="A4" s="17" t="inlineStr">
        <is>
          <t>Celle gialle</t>
        </is>
      </c>
      <c r="B4" s="19" t="inlineStr">
        <is>
          <t>Le celle gialle sono modificabili. Nel foglio Registro contratti inserire o aggiornare i dati anagrafici, le date, il canone, la cedolare secca, l'annualità, il versamento, le rate, il protocollo RLI e le note.</t>
        </is>
      </c>
    </row>
    <row r="5" ht="48" customHeight="1">
      <c r="A5" s="29" t="inlineStr">
        <is>
          <t>Nuovo contratto</t>
        </is>
      </c>
      <c r="B5" s="30" t="inlineStr">
        <is>
          <t>Inserire il nuovo record nella prima riga disponibile del Registro contratti, fino alla riga 101. Compilare almeno ID contratto, tipologia, canone mensile e cedolare secca: le colonne di calcolo si aggiornano automaticamente.</t>
        </is>
      </c>
    </row>
    <row r="6" ht="48" customHeight="1">
      <c r="A6" s="17" t="inlineStr">
        <is>
          <t>Cedolare secca</t>
        </is>
      </c>
      <c r="B6" s="19" t="inlineStr">
        <is>
          <t>Indicare Sì nella colonna Cedolare secca quando il periodo è assoggettato al regime. La formula azzera l'imposta di registro dovuta; verificare sempre l'effettiva applicabilità del regime.</t>
        </is>
      </c>
    </row>
    <row r="7" ht="48" customHeight="1">
      <c r="A7" s="29" t="inlineStr">
        <is>
          <t>Calcoli</t>
        </is>
      </c>
      <c r="B7" s="30" t="inlineStr">
        <is>
          <t>Canone annuo = canone mensile x 12. L'imposta teorica deriva dall'aliquota della tipologia; l'imposta minima applicata confronta il risultato con il parametro modificabile nelle Tabelle aliquote. L'imposta dovuta considera l'eventuale cedolare secca.</t>
        </is>
      </c>
    </row>
    <row r="8" ht="48" customHeight="1">
      <c r="A8" s="17" t="inlineStr">
        <is>
          <t>Tabelle aliquote</t>
        </is>
      </c>
      <c r="B8" s="19" t="inlineStr">
        <is>
          <t>Il foglio Tabelle aliquote contiene aliquote e note modificabili. Il parametro dell'importo minimo è evidenziato in giallo e deve essere verificato e aggiornato secondo la normativa vigente.</t>
        </is>
      </c>
    </row>
    <row r="9" ht="48" customHeight="1">
      <c r="A9" s="29" t="inlineStr">
        <is>
          <t>Stato versamento</t>
        </is>
      </c>
      <c r="B9" s="30" t="inlineStr">
        <is>
          <t>Versata indica una data di versamento non successiva a oggi; Programmata indica una data futura; Da versare indica che la data di versamento è vuota. I colori verde, rosso e giallo facilitano il controllo.</t>
        </is>
      </c>
    </row>
    <row r="10" ht="48" customHeight="1">
      <c r="A10" s="17" t="inlineStr">
        <is>
          <t>Riepilogo</t>
        </is>
      </c>
      <c r="B10" s="19" t="inlineStr">
        <is>
          <t>Il foglio Riepilogo consolida canoni, imposte e quote di locatore e conduttore sull'intero intervallo operativo delle righe 2-101. I grafici usano lo stesso intervallo e ignorano le righe prive di contratto.</t>
        </is>
      </c>
    </row>
    <row r="11" ht="48" customHeight="1">
      <c r="A11" s="29" t="inlineStr">
        <is>
          <t>Limiti del modello</t>
        </is>
      </c>
      <c r="B11" s="30" t="inlineStr">
        <is>
          <t>Questo file è uno strumento di supporto organizzativo e non sostituisce le istruzioni dell'Agenzia delle Entrate, la verifica del contratto, né il parere di un consulente fiscale o professionista abilitato.</t>
        </is>
      </c>
    </row>
    <row r="12" ht="48" customHeight="1">
      <c r="A12" s="17" t="inlineStr">
        <is>
          <t>Riferimenti operativi</t>
        </is>
      </c>
      <c r="B12" s="19" t="inlineStr">
        <is>
          <t>Per la gestione operativa considerare modello RLI, versamento con modello F24 ELIDE, imposta annuale, proroga, risoluzione e registrazione del contratto. Verificare causali, scadenze e modalità vigenti prima del versamento.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2026-09-08T19:10:00Z</dcterms:created>
  <dcterms:modified xmlns:dcterms="http://purl.org/dc/terms/" xmlns:xsi="http://www.w3.org/2001/XMLSchema-instance" xsi:type="dcterms:W3CDTF">2026-09-08T19:10:00Z</dcterms:modified>
</cp:coreProperties>
</file>