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ti e calcolo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Parametri e istruzioni" sheetId="3" state="visible" r:id="rId3"/>
  </sheets>
  <definedNames>
    <definedName name="_xlnm._FilterDatabase" localSheetId="0" hidden="1">'Contratti e calcolo'!$A$1:$Y$101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0F2FE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0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1F2937"/>
        <sz val="10"/>
      </font>
      <fill>
        <patternFill patternType="solid">
          <fgColor rgb="00E0F2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Imposta di bollo dovuta per contratto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'Contratti e calcolo'!U1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'Contratti e calcolo'!$A$2:$A$101</f>
            </numRef>
          </cat>
          <val>
            <numRef>
              <f>'Contratti e calcolo'!$U$2:$U$101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contratto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 dovuto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Contratti ordinari e cedolare secca</a:t>
            </a:r>
          </a:p>
        </rich>
      </tx>
    </title>
    <plotArea>
      <pieChart>
        <varyColors val="1"/>
        <ser>
          <idx val="0"/>
          <order val="0"/>
          <tx>
            <strRef>
              <f>'Riepilogo'!H12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'Riepilogo'!$G$13:$G$14</f>
            </numRef>
          </cat>
          <val>
            <numRef>
              <f>'Riepilogo'!$H$13:$H$14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Stato dei pagamenti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'Riepilogo'!H3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'Riepilogo'!$G$4:$G$7</f>
            </numRef>
          </cat>
          <val>
            <numRef>
              <f>'Riepilogo'!$H$4:$H$7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contratti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19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8" customWidth="1" min="3" max="3"/>
    <col width="22" customWidth="1" min="4" max="4"/>
    <col width="26" customWidth="1" min="5" max="5"/>
    <col width="15" customWidth="1" min="6" max="6"/>
    <col width="25" customWidth="1" min="7" max="7"/>
    <col width="18" customWidth="1" min="8" max="8"/>
    <col width="14" customWidth="1" min="9" max="9"/>
    <col width="16" customWidth="1" min="10" max="10"/>
    <col width="15" customWidth="1" min="11" max="11"/>
    <col width="15" customWidth="1" min="12" max="12"/>
    <col width="14" customWidth="1" min="13" max="13"/>
    <col width="15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7" customWidth="1" min="21" max="21"/>
    <col width="15" customWidth="1" min="22" max="22"/>
    <col width="17" customWidth="1" min="23" max="23"/>
    <col width="18" customWidth="1" min="24" max="24"/>
    <col width="30" customWidth="1" min="25" max="25"/>
  </cols>
  <sheetData>
    <row r="1" ht="38" customHeight="1">
      <c r="A1" s="1" t="inlineStr">
        <is>
          <t>ID contratto</t>
        </is>
      </c>
      <c r="B1" s="1" t="inlineStr">
        <is>
          <t>Locatore</t>
        </is>
      </c>
      <c r="C1" s="1" t="inlineStr">
        <is>
          <t>Codice fiscale/P.IVA locatore</t>
        </is>
      </c>
      <c r="D1" s="1" t="inlineStr">
        <is>
          <t>Conduttore</t>
        </is>
      </c>
      <c r="E1" s="1" t="inlineStr">
        <is>
          <t>Indirizzo immobile</t>
        </is>
      </c>
      <c r="F1" s="1" t="inlineStr">
        <is>
          <t>Comune</t>
        </is>
      </c>
      <c r="G1" s="1" t="inlineStr">
        <is>
          <t>Tipologia contratto</t>
        </is>
      </c>
      <c r="H1" s="1" t="inlineStr">
        <is>
          <t>Regime fiscale</t>
        </is>
      </c>
      <c r="I1" s="1" t="inlineStr">
        <is>
          <t>Data stipula</t>
        </is>
      </c>
      <c r="J1" s="1" t="inlineStr">
        <is>
          <t>Data decorrenza</t>
        </is>
      </c>
      <c r="K1" s="1" t="inlineStr">
        <is>
          <t>Data scadenza</t>
        </is>
      </c>
      <c r="L1" s="1" t="inlineStr">
        <is>
          <t>Canone annuo</t>
        </is>
      </c>
      <c r="M1" s="1" t="inlineStr">
        <is>
          <t>Mensilità annue</t>
        </is>
      </c>
      <c r="N1" s="1" t="inlineStr">
        <is>
          <t>Numero facciate</t>
        </is>
      </c>
      <c r="O1" s="1" t="inlineStr">
        <is>
          <t>Numero righe complessive</t>
        </is>
      </c>
      <c r="P1" s="1" t="inlineStr">
        <is>
          <t>Numero copie soggette a bollo</t>
        </is>
      </c>
      <c r="Q1" s="1" t="inlineStr">
        <is>
          <t>Aliquota bollo per unità</t>
        </is>
      </c>
      <c r="R1" s="1" t="inlineStr">
        <is>
          <t>Unità di bollo calcolate</t>
        </is>
      </c>
      <c r="S1" s="1" t="inlineStr">
        <is>
          <t>Imposta bollo teorica</t>
        </is>
      </c>
      <c r="T1" s="1" t="inlineStr">
        <is>
          <t>Esenzione cedolare secca</t>
        </is>
      </c>
      <c r="U1" s="1" t="inlineStr">
        <is>
          <t>Imposta bollo dovuta</t>
        </is>
      </c>
      <c r="V1" s="1" t="inlineStr">
        <is>
          <t>Data pagamento</t>
        </is>
      </c>
      <c r="W1" s="1" t="inlineStr">
        <is>
          <t>Stato pagamento</t>
        </is>
      </c>
      <c r="X1" s="1" t="inlineStr">
        <is>
          <t>Metodo pagamento</t>
        </is>
      </c>
      <c r="Y1" s="1" t="inlineStr">
        <is>
          <t>Note</t>
        </is>
      </c>
    </row>
    <row r="2" ht="24" customHeight="1">
      <c r="A2" s="2" t="inlineStr">
        <is>
          <t>CTR-2026-001</t>
        </is>
      </c>
      <c r="B2" s="3" t="inlineStr">
        <is>
          <t>Marco Rossi</t>
        </is>
      </c>
      <c r="C2" s="3" t="inlineStr">
        <is>
          <t>C.F. RSSMRC85M01F205X</t>
        </is>
      </c>
      <c r="D2" s="3" t="inlineStr">
        <is>
          <t>Elena Lombardi</t>
        </is>
      </c>
      <c r="E2" s="3" t="inlineStr">
        <is>
          <t>Via Roma 12</t>
        </is>
      </c>
      <c r="F2" s="2" t="inlineStr">
        <is>
          <t>Milano</t>
        </is>
      </c>
      <c r="G2" s="2" t="inlineStr">
        <is>
          <t>4+4</t>
        </is>
      </c>
      <c r="H2" s="2" t="inlineStr">
        <is>
          <t>Ordinario</t>
        </is>
      </c>
      <c r="I2" s="4" t="n">
        <v>46037</v>
      </c>
      <c r="J2" s="4" t="n">
        <v>46054</v>
      </c>
      <c r="K2" s="4" t="n">
        <v>47514</v>
      </c>
      <c r="L2" s="5" t="n">
        <v>14400</v>
      </c>
      <c r="M2" s="6" t="n">
        <v>12</v>
      </c>
      <c r="N2" s="6" t="n">
        <v>6</v>
      </c>
      <c r="O2" s="6" t="n">
        <v>145</v>
      </c>
      <c r="P2" s="6" t="n">
        <v>2</v>
      </c>
      <c r="Q2" s="7">
        <f>IF($A2="","",IFERROR(VLOOKUP("Imposta bollo contratto",'Parametri e istruzioni'!$A$4:$B$9,2,FALSE),""))</f>
        <v/>
      </c>
      <c r="R2" s="8">
        <f>IF($A2="","",IF(OR(N2="",O2="",P2=""),"",IFERROR(MAX(ROUNDUP(N2/4,0),ROUNDUP(O2/100,0))*P2,"")))</f>
        <v/>
      </c>
      <c r="S2" s="7">
        <f>IF($A2="","",IF(OR(R2="",Q2=""),"",IFERROR(R2*Q2,0)))</f>
        <v/>
      </c>
      <c r="T2" s="9">
        <f>IF($A2="","",IF(H2="Cedolare secca","Sì","No"))</f>
        <v/>
      </c>
      <c r="U2" s="7">
        <f>IF($A2="","",IF(T2="Sì",0,IF(OR(S2="",P2=""),"",IFERROR(S2*P2,0))))</f>
        <v/>
      </c>
      <c r="V2" s="4" t="n">
        <v>46042</v>
      </c>
      <c r="W2" s="9">
        <f>IF($A2="","",IF(U2="","",IF(U2=0,"Esente",IF(V2&lt;&gt;"","Pagato",IFERROR(IF(TODAY()&gt;DATE(YEAR(K2),MONTH(K2),DAY(K2)),"Da verificare","In scadenza"),"Da verificare")))))</f>
        <v/>
      </c>
      <c r="X2" s="2" t="inlineStr">
        <is>
          <t>F24 ELIDE</t>
        </is>
      </c>
      <c r="Y2" s="10" t="inlineStr">
        <is>
          <t>Prima registrazione del contratto.</t>
        </is>
      </c>
    </row>
    <row r="3" ht="24" customHeight="1">
      <c r="A3" s="2" t="inlineStr">
        <is>
          <t>CTR-2026-002</t>
        </is>
      </c>
      <c r="B3" s="3" t="inlineStr">
        <is>
          <t>Giulia Bianchi</t>
        </is>
      </c>
      <c r="C3" s="3" t="inlineStr">
        <is>
          <t>C.F. BNCGLI88C48H501D</t>
        </is>
      </c>
      <c r="D3" s="3" t="inlineStr">
        <is>
          <t>Andrea Moretti</t>
        </is>
      </c>
      <c r="E3" s="3" t="inlineStr">
        <is>
          <t>Corso Italia 45</t>
        </is>
      </c>
      <c r="F3" s="2" t="inlineStr">
        <is>
          <t>Roma</t>
        </is>
      </c>
      <c r="G3" s="2" t="inlineStr">
        <is>
          <t>3+2 canone concordato</t>
        </is>
      </c>
      <c r="H3" s="2" t="inlineStr">
        <is>
          <t>Cedolare secca</t>
        </is>
      </c>
      <c r="I3" s="4" t="n">
        <v>46063</v>
      </c>
      <c r="J3" s="4" t="n">
        <v>46082</v>
      </c>
      <c r="K3" s="4" t="n">
        <v>47177</v>
      </c>
      <c r="L3" s="5" t="n">
        <v>13200</v>
      </c>
      <c r="M3" s="6" t="n">
        <v>12</v>
      </c>
      <c r="N3" s="6" t="n">
        <v>4</v>
      </c>
      <c r="O3" s="6" t="n">
        <v>88</v>
      </c>
      <c r="P3" s="6" t="n">
        <v>1</v>
      </c>
      <c r="Q3" s="11">
        <f>IF($A3="","",IFERROR(VLOOKUP("Imposta bollo contratto",'Parametri e istruzioni'!$A$4:$B$9,2,FALSE),""))</f>
        <v/>
      </c>
      <c r="R3" s="12">
        <f>IF($A3="","",IF(OR(N3="",O3="",P3=""),"",IFERROR(MAX(ROUNDUP(N3/4,0),ROUNDUP(O3/100,0))*P3,"")))</f>
        <v/>
      </c>
      <c r="S3" s="11">
        <f>IF($A3="","",IF(OR(R3="",Q3=""),"",IFERROR(R3*Q3,0)))</f>
        <v/>
      </c>
      <c r="T3" s="13">
        <f>IF($A3="","",IF(H3="Cedolare secca","Sì","No"))</f>
        <v/>
      </c>
      <c r="U3" s="11">
        <f>IF($A3="","",IF(T3="Sì",0,IF(OR(S3="",P3=""),"",IFERROR(S3*P3,0))))</f>
        <v/>
      </c>
      <c r="V3" s="4" t="n"/>
      <c r="W3" s="13">
        <f>IF($A3="","",IF(U3="","",IF(U3=0,"Esente",IF(V3&lt;&gt;"","Pagato",IFERROR(IF(TODAY()&gt;DATE(YEAR(K3),MONTH(K3),DAY(K3)),"Da verificare","In scadenza"),"Da verificare")))))</f>
        <v/>
      </c>
      <c r="X3" s="2" t="inlineStr">
        <is>
          <t>Non dovuto</t>
        </is>
      </c>
      <c r="Y3" s="10" t="inlineStr">
        <is>
          <t>Regime di cedolare secca comunicato.</t>
        </is>
      </c>
    </row>
    <row r="4" ht="24" customHeight="1">
      <c r="A4" s="2" t="inlineStr">
        <is>
          <t>CTR-2026-003</t>
        </is>
      </c>
      <c r="B4" s="3" t="inlineStr">
        <is>
          <t>Luca Ferrari</t>
        </is>
      </c>
      <c r="C4" s="3" t="inlineStr">
        <is>
          <t>C.F. FRRLCU82P18L219Q</t>
        </is>
      </c>
      <c r="D4" s="3" t="inlineStr">
        <is>
          <t>Chiara Fontana</t>
        </is>
      </c>
      <c r="E4" s="3" t="inlineStr">
        <is>
          <t>Via Garibaldi 8</t>
        </is>
      </c>
      <c r="F4" s="2" t="inlineStr">
        <is>
          <t>Torino</t>
        </is>
      </c>
      <c r="G4" s="2" t="inlineStr">
        <is>
          <t>Transitorio</t>
        </is>
      </c>
      <c r="H4" s="2" t="inlineStr">
        <is>
          <t>Ordinario</t>
        </is>
      </c>
      <c r="I4" s="4" t="n">
        <v>46083</v>
      </c>
      <c r="J4" s="4" t="n">
        <v>46096</v>
      </c>
      <c r="K4" s="4" t="n">
        <v>46261</v>
      </c>
      <c r="L4" s="5" t="n">
        <v>9600</v>
      </c>
      <c r="M4" s="6" t="n">
        <v>12</v>
      </c>
      <c r="N4" s="6" t="n">
        <v>3</v>
      </c>
      <c r="O4" s="6" t="n">
        <v>76</v>
      </c>
      <c r="P4" s="6" t="n">
        <v>2</v>
      </c>
      <c r="Q4" s="7">
        <f>IF($A4="","",IFERROR(VLOOKUP("Imposta bollo contratto",'Parametri e istruzioni'!$A$4:$B$9,2,FALSE),""))</f>
        <v/>
      </c>
      <c r="R4" s="8">
        <f>IF($A4="","",IF(OR(N4="",O4="",P4=""),"",IFERROR(MAX(ROUNDUP(N4/4,0),ROUNDUP(O4/100,0))*P4,"")))</f>
        <v/>
      </c>
      <c r="S4" s="7">
        <f>IF($A4="","",IF(OR(R4="",Q4=""),"",IFERROR(R4*Q4,0)))</f>
        <v/>
      </c>
      <c r="T4" s="9">
        <f>IF($A4="","",IF(H4="Cedolare secca","Sì","No"))</f>
        <v/>
      </c>
      <c r="U4" s="7">
        <f>IF($A4="","",IF(T4="Sì",0,IF(OR(S4="",P4=""),"",IFERROR(S4*P4,0))))</f>
        <v/>
      </c>
      <c r="V4" s="4" t="n"/>
      <c r="W4" s="9">
        <f>IF($A4="","",IF(U4="","",IF(U4=0,"Esente",IF(V4&lt;&gt;"","Pagato",IFERROR(IF(TODAY()&gt;DATE(YEAR(K4),MONTH(K4),DAY(K4)),"Da verificare","In scadenza"),"Da verificare")))))</f>
        <v/>
      </c>
      <c r="X4" s="2" t="inlineStr"/>
      <c r="Y4" s="10" t="inlineStr">
        <is>
          <t>Verificare pagamento e rinnovo del contratto transitorio.</t>
        </is>
      </c>
    </row>
    <row r="5" ht="24" customHeight="1">
      <c r="A5" s="2" t="inlineStr">
        <is>
          <t>CTR-2026-004</t>
        </is>
      </c>
      <c r="B5" s="3" t="inlineStr">
        <is>
          <t>Anna Esposito</t>
        </is>
      </c>
      <c r="C5" s="3" t="inlineStr">
        <is>
          <t>C.F. SPSNNA90D58F205S</t>
        </is>
      </c>
      <c r="D5" s="3" t="inlineStr">
        <is>
          <t>Davide Rinaldi</t>
        </is>
      </c>
      <c r="E5" s="3" t="inlineStr">
        <is>
          <t>Via Dante 3</t>
        </is>
      </c>
      <c r="F5" s="2" t="inlineStr">
        <is>
          <t>Bologna</t>
        </is>
      </c>
      <c r="G5" s="2" t="inlineStr">
        <is>
          <t>3+2 canone concordato</t>
        </is>
      </c>
      <c r="H5" s="2" t="inlineStr">
        <is>
          <t>Ordinario</t>
        </is>
      </c>
      <c r="I5" s="4" t="n">
        <v>46120</v>
      </c>
      <c r="J5" s="4" t="n">
        <v>46143</v>
      </c>
      <c r="K5" s="4" t="n">
        <v>47968</v>
      </c>
      <c r="L5" s="5" t="n">
        <v>15600</v>
      </c>
      <c r="M5" s="6" t="n">
        <v>12</v>
      </c>
      <c r="N5" s="6" t="n">
        <v>8</v>
      </c>
      <c r="O5" s="6" t="n">
        <v>220</v>
      </c>
      <c r="P5" s="6" t="n">
        <v>2</v>
      </c>
      <c r="Q5" s="11">
        <f>IF($A5="","",IFERROR(VLOOKUP("Imposta bollo contratto",'Parametri e istruzioni'!$A$4:$B$9,2,FALSE),""))</f>
        <v/>
      </c>
      <c r="R5" s="12">
        <f>IF($A5="","",IF(OR(N5="",O5="",P5=""),"",IFERROR(MAX(ROUNDUP(N5/4,0),ROUNDUP(O5/100,0))*P5,"")))</f>
        <v/>
      </c>
      <c r="S5" s="11">
        <f>IF($A5="","",IF(OR(R5="",Q5=""),"",IFERROR(R5*Q5,0)))</f>
        <v/>
      </c>
      <c r="T5" s="13">
        <f>IF($A5="","",IF(H5="Cedolare secca","Sì","No"))</f>
        <v/>
      </c>
      <c r="U5" s="11">
        <f>IF($A5="","",IF(T5="Sì",0,IF(OR(S5="",P5=""),"",IFERROR(S5*P5,0))))</f>
        <v/>
      </c>
      <c r="V5" s="4" t="n"/>
      <c r="W5" s="13">
        <f>IF($A5="","",IF(U5="","",IF(U5=0,"Esente",IF(V5&lt;&gt;"","Pagato",IFERROR(IF(TODAY()&gt;DATE(YEAR(K5),MONTH(K5),DAY(K5)),"Da verificare","In scadenza"),"Da verificare")))))</f>
        <v/>
      </c>
      <c r="X5" s="2" t="inlineStr"/>
      <c r="Y5" s="10" t="inlineStr">
        <is>
          <t>Canone concordato con attestazione territoriale.</t>
        </is>
      </c>
    </row>
    <row r="6" ht="24" customHeight="1">
      <c r="A6" s="2" t="inlineStr">
        <is>
          <t>CTR-2026-005</t>
        </is>
      </c>
      <c r="B6" s="3" t="inlineStr">
        <is>
          <t>Immobiliare Verdi SRL</t>
        </is>
      </c>
      <c r="C6" s="3" t="inlineStr">
        <is>
          <t>P.IVA 01234567890</t>
        </is>
      </c>
      <c r="D6" s="3" t="inlineStr">
        <is>
          <t>Paolo De Luca</t>
        </is>
      </c>
      <c r="E6" s="3" t="inlineStr">
        <is>
          <t>Via dei Neri 18</t>
        </is>
      </c>
      <c r="F6" s="2" t="inlineStr">
        <is>
          <t>Firenze</t>
        </is>
      </c>
      <c r="G6" s="2" t="inlineStr">
        <is>
          <t>4+4</t>
        </is>
      </c>
      <c r="H6" s="2" t="inlineStr">
        <is>
          <t>Ordinario</t>
        </is>
      </c>
      <c r="I6" s="4" t="n">
        <v>46152</v>
      </c>
      <c r="J6" s="4" t="n">
        <v>46174</v>
      </c>
      <c r="K6" s="4" t="n">
        <v>47634</v>
      </c>
      <c r="L6" s="5" t="n">
        <v>18600</v>
      </c>
      <c r="M6" s="6" t="n">
        <v>12</v>
      </c>
      <c r="N6" s="6" t="n">
        <v>12</v>
      </c>
      <c r="O6" s="6" t="n">
        <v>310</v>
      </c>
      <c r="P6" s="6" t="n">
        <v>3</v>
      </c>
      <c r="Q6" s="7">
        <f>IF($A6="","",IFERROR(VLOOKUP("Imposta bollo contratto",'Parametri e istruzioni'!$A$4:$B$9,2,FALSE),""))</f>
        <v/>
      </c>
      <c r="R6" s="8">
        <f>IF($A6="","",IF(OR(N6="",O6="",P6=""),"",IFERROR(MAX(ROUNDUP(N6/4,0),ROUNDUP(O6/100,0))*P6,"")))</f>
        <v/>
      </c>
      <c r="S6" s="7">
        <f>IF($A6="","",IF(OR(R6="",Q6=""),"",IFERROR(R6*Q6,0)))</f>
        <v/>
      </c>
      <c r="T6" s="9">
        <f>IF($A6="","",IF(H6="Cedolare secca","Sì","No"))</f>
        <v/>
      </c>
      <c r="U6" s="7">
        <f>IF($A6="","",IF(T6="Sì",0,IF(OR(S6="",P6=""),"",IFERROR(S6*P6,0))))</f>
        <v/>
      </c>
      <c r="V6" s="4" t="n">
        <v>46156</v>
      </c>
      <c r="W6" s="9">
        <f>IF($A6="","",IF(U6="","",IF(U6=0,"Esente",IF(V6&lt;&gt;"","Pagato",IFERROR(IF(TODAY()&gt;DATE(YEAR(K6),MONTH(K6),DAY(K6)),"Da verificare","In scadenza"),"Da verificare")))))</f>
        <v/>
      </c>
      <c r="X6" s="2" t="inlineStr">
        <is>
          <t>Addebito bancario</t>
        </is>
      </c>
      <c r="Y6" s="10" t="inlineStr">
        <is>
          <t>Locazione abitativa gestita da società immobiliare.</t>
        </is>
      </c>
    </row>
    <row r="7" ht="24" customHeight="1">
      <c r="A7" s="2" t="inlineStr">
        <is>
          <t>CTR-2026-006</t>
        </is>
      </c>
      <c r="B7" s="3" t="inlineStr">
        <is>
          <t>Francesca Romano</t>
        </is>
      </c>
      <c r="C7" s="3" t="inlineStr">
        <is>
          <t>C.F. RMNFNC87E61F839K</t>
        </is>
      </c>
      <c r="D7" s="3" t="inlineStr">
        <is>
          <t>Silvia Caruso</t>
        </is>
      </c>
      <c r="E7" s="3" t="inlineStr">
        <is>
          <t>Viale Europa 21</t>
        </is>
      </c>
      <c r="F7" s="2" t="inlineStr">
        <is>
          <t>Napoli</t>
        </is>
      </c>
      <c r="G7" s="2" t="inlineStr">
        <is>
          <t>4+4</t>
        </is>
      </c>
      <c r="H7" s="2" t="inlineStr">
        <is>
          <t>Cedolare secca</t>
        </is>
      </c>
      <c r="I7" s="4" t="n">
        <v>46178</v>
      </c>
      <c r="J7" s="4" t="n">
        <v>46204</v>
      </c>
      <c r="K7" s="4" t="n">
        <v>47664</v>
      </c>
      <c r="L7" s="5" t="n">
        <v>10800</v>
      </c>
      <c r="M7" s="6" t="n">
        <v>12</v>
      </c>
      <c r="N7" s="6" t="n">
        <v>4</v>
      </c>
      <c r="O7" s="6" t="n">
        <v>97</v>
      </c>
      <c r="P7" s="6" t="n">
        <v>1</v>
      </c>
      <c r="Q7" s="11">
        <f>IF($A7="","",IFERROR(VLOOKUP("Imposta bollo contratto",'Parametri e istruzioni'!$A$4:$B$9,2,FALSE),""))</f>
        <v/>
      </c>
      <c r="R7" s="12">
        <f>IF($A7="","",IF(OR(N7="",O7="",P7=""),"",IFERROR(MAX(ROUNDUP(N7/4,0),ROUNDUP(O7/100,0))*P7,"")))</f>
        <v/>
      </c>
      <c r="S7" s="11">
        <f>IF($A7="","",IF(OR(R7="",Q7=""),"",IFERROR(R7*Q7,0)))</f>
        <v/>
      </c>
      <c r="T7" s="13">
        <f>IF($A7="","",IF(H7="Cedolare secca","Sì","No"))</f>
        <v/>
      </c>
      <c r="U7" s="11">
        <f>IF($A7="","",IF(T7="Sì",0,IF(OR(S7="",P7=""),"",IFERROR(S7*P7,0))))</f>
        <v/>
      </c>
      <c r="V7" s="4" t="n"/>
      <c r="W7" s="13">
        <f>IF($A7="","",IF(U7="","",IF(U7=0,"Esente",IF(V7&lt;&gt;"","Pagato",IFERROR(IF(TODAY()&gt;DATE(YEAR(K7),MONTH(K7),DAY(K7)),"Da verificare","In scadenza"),"Da verificare")))))</f>
        <v/>
      </c>
      <c r="X7" s="2" t="inlineStr">
        <is>
          <t>Non dovuto</t>
        </is>
      </c>
      <c r="Y7" s="10" t="inlineStr">
        <is>
          <t>Esenzione bollo per opzione cedolare secca.</t>
        </is>
      </c>
    </row>
    <row r="8" ht="24" customHeight="1">
      <c r="A8" s="2" t="inlineStr">
        <is>
          <t>CTR-2026-007</t>
        </is>
      </c>
      <c r="B8" s="3" t="inlineStr">
        <is>
          <t>Giuseppe Conti</t>
        </is>
      </c>
      <c r="C8" s="3" t="inlineStr">
        <is>
          <t>C.F. CNTGPP79L12D969M</t>
        </is>
      </c>
      <c r="D8" s="3" t="inlineStr">
        <is>
          <t>Martina Sala</t>
        </is>
      </c>
      <c r="E8" s="3" t="inlineStr">
        <is>
          <t>Via XX Settembre 14</t>
        </is>
      </c>
      <c r="F8" s="2" t="inlineStr">
        <is>
          <t>Genova</t>
        </is>
      </c>
      <c r="G8" s="2" t="inlineStr">
        <is>
          <t>Studenti universitari</t>
        </is>
      </c>
      <c r="H8" s="2" t="inlineStr">
        <is>
          <t>Ordinario</t>
        </is>
      </c>
      <c r="I8" s="4" t="n">
        <v>46204</v>
      </c>
      <c r="J8" s="4" t="n">
        <v>46235</v>
      </c>
      <c r="K8" s="4" t="n">
        <v>46293</v>
      </c>
      <c r="L8" s="5" t="n">
        <v>7800</v>
      </c>
      <c r="M8" s="6" t="n">
        <v>12</v>
      </c>
      <c r="N8" s="6" t="n">
        <v>2</v>
      </c>
      <c r="O8" s="6" t="n">
        <v>58</v>
      </c>
      <c r="P8" s="6" t="n">
        <v>2</v>
      </c>
      <c r="Q8" s="7">
        <f>IF($A8="","",IFERROR(VLOOKUP("Imposta bollo contratto",'Parametri e istruzioni'!$A$4:$B$9,2,FALSE),""))</f>
        <v/>
      </c>
      <c r="R8" s="8">
        <f>IF($A8="","",IF(OR(N8="",O8="",P8=""),"",IFERROR(MAX(ROUNDUP(N8/4,0),ROUNDUP(O8/100,0))*P8,"")))</f>
        <v/>
      </c>
      <c r="S8" s="7">
        <f>IF($A8="","",IF(OR(R8="",Q8=""),"",IFERROR(R8*Q8,0)))</f>
        <v/>
      </c>
      <c r="T8" s="9">
        <f>IF($A8="","",IF(H8="Cedolare secca","Sì","No"))</f>
        <v/>
      </c>
      <c r="U8" s="7">
        <f>IF($A8="","",IF(T8="Sì",0,IF(OR(S8="",P8=""),"",IFERROR(S8*P8,0))))</f>
        <v/>
      </c>
      <c r="V8" s="4" t="n"/>
      <c r="W8" s="9">
        <f>IF($A8="","",IF(U8="","",IF(U8=0,"Esente",IF(V8&lt;&gt;"","Pagato",IFERROR(IF(TODAY()&gt;DATE(YEAR(K8),MONTH(K8),DAY(K8)),"Da verificare","In scadenza"),"Da verificare")))))</f>
        <v/>
      </c>
      <c r="X8" s="2" t="inlineStr"/>
      <c r="Y8" s="10" t="inlineStr">
        <is>
          <t>Contratto per studentessa universitaria fuori sede.</t>
        </is>
      </c>
    </row>
    <row r="9" ht="24" customHeight="1">
      <c r="A9" s="2" t="inlineStr">
        <is>
          <t>CTR-2026-008</t>
        </is>
      </c>
      <c r="B9" s="3" t="inlineStr">
        <is>
          <t>Sara Greco</t>
        </is>
      </c>
      <c r="C9" s="3" t="inlineStr">
        <is>
          <t>C.F. GRCSRA91M55L781E</t>
        </is>
      </c>
      <c r="D9" s="3" t="inlineStr">
        <is>
          <t>Alessandro Neri</t>
        </is>
      </c>
      <c r="E9" s="3" t="inlineStr">
        <is>
          <t>Via Mazzini 27</t>
        </is>
      </c>
      <c r="F9" s="2" t="inlineStr">
        <is>
          <t>Verona</t>
        </is>
      </c>
      <c r="G9" s="2" t="inlineStr">
        <is>
          <t>3+2 canone concordato</t>
        </is>
      </c>
      <c r="H9" s="2" t="inlineStr">
        <is>
          <t>Cedolare secca</t>
        </is>
      </c>
      <c r="I9" s="4" t="n">
        <v>46246</v>
      </c>
      <c r="J9" s="4" t="n">
        <v>46266</v>
      </c>
      <c r="K9" s="4" t="n">
        <v>47726</v>
      </c>
      <c r="L9" s="5" t="n">
        <v>12000</v>
      </c>
      <c r="M9" s="6" t="n">
        <v>12</v>
      </c>
      <c r="N9" s="6" t="n">
        <v>5</v>
      </c>
      <c r="O9" s="6" t="n">
        <v>126</v>
      </c>
      <c r="P9" s="6" t="n">
        <v>1</v>
      </c>
      <c r="Q9" s="11">
        <f>IF($A9="","",IFERROR(VLOOKUP("Imposta bollo contratto",'Parametri e istruzioni'!$A$4:$B$9,2,FALSE),""))</f>
        <v/>
      </c>
      <c r="R9" s="12">
        <f>IF($A9="","",IF(OR(N9="",O9="",P9=""),"",IFERROR(MAX(ROUNDUP(N9/4,0),ROUNDUP(O9/100,0))*P9,"")))</f>
        <v/>
      </c>
      <c r="S9" s="11">
        <f>IF($A9="","",IF(OR(R9="",Q9=""),"",IFERROR(R9*Q9,0)))</f>
        <v/>
      </c>
      <c r="T9" s="13">
        <f>IF($A9="","",IF(H9="Cedolare secca","Sì","No"))</f>
        <v/>
      </c>
      <c r="U9" s="11">
        <f>IF($A9="","",IF(T9="Sì",0,IF(OR(S9="",P9=""),"",IFERROR(S9*P9,0))))</f>
        <v/>
      </c>
      <c r="V9" s="4" t="n"/>
      <c r="W9" s="13">
        <f>IF($A9="","",IF(U9="","",IF(U9=0,"Esente",IF(V9&lt;&gt;"","Pagato",IFERROR(IF(TODAY()&gt;DATE(YEAR(K9),MONTH(K9),DAY(K9)),"Da verificare","In scadenza"),"Da verificare")))))</f>
        <v/>
      </c>
      <c r="X9" s="2" t="inlineStr">
        <is>
          <t>Non dovuto</t>
        </is>
      </c>
      <c r="Y9" s="10" t="inlineStr">
        <is>
          <t>Cedolare secca con canone concordato.</t>
        </is>
      </c>
    </row>
    <row r="10" ht="24" customHeight="1">
      <c r="A10" s="2" t="inlineStr">
        <is>
          <t>CTR-2026-009</t>
        </is>
      </c>
      <c r="B10" s="3" t="inlineStr">
        <is>
          <t>Matteo Ricci</t>
        </is>
      </c>
      <c r="C10" s="3" t="inlineStr">
        <is>
          <t>C.F. RCCMTT84S21A662N</t>
        </is>
      </c>
      <c r="D10" s="3" t="inlineStr">
        <is>
          <t>Valentina Costa</t>
        </is>
      </c>
      <c r="E10" s="3" t="inlineStr">
        <is>
          <t>Via Sparano 9</t>
        </is>
      </c>
      <c r="F10" s="2" t="inlineStr">
        <is>
          <t>Bari</t>
        </is>
      </c>
      <c r="G10" s="2" t="inlineStr">
        <is>
          <t>Transitorio</t>
        </is>
      </c>
      <c r="H10" s="2" t="inlineStr">
        <is>
          <t>Ordinario</t>
        </is>
      </c>
      <c r="I10" s="4" t="n">
        <v>46267</v>
      </c>
      <c r="J10" s="4" t="n">
        <v>46275</v>
      </c>
      <c r="K10" s="4" t="n">
        <v>46660</v>
      </c>
      <c r="L10" s="5" t="n">
        <v>9000</v>
      </c>
      <c r="M10" s="6" t="n">
        <v>12</v>
      </c>
      <c r="N10" s="6" t="n">
        <v>3</v>
      </c>
      <c r="O10" s="6" t="n">
        <v>72</v>
      </c>
      <c r="P10" s="6" t="n">
        <v>2</v>
      </c>
      <c r="Q10" s="7">
        <f>IF($A10="","",IFERROR(VLOOKUP("Imposta bollo contratto",'Parametri e istruzioni'!$A$4:$B$9,2,FALSE),""))</f>
        <v/>
      </c>
      <c r="R10" s="8">
        <f>IF($A10="","",IF(OR(N10="",O10="",P10=""),"",IFERROR(MAX(ROUNDUP(N10/4,0),ROUNDUP(O10/100,0))*P10,"")))</f>
        <v/>
      </c>
      <c r="S10" s="7">
        <f>IF($A10="","",IF(OR(R10="",Q10=""),"",IFERROR(R10*Q10,0)))</f>
        <v/>
      </c>
      <c r="T10" s="9">
        <f>IF($A10="","",IF(H10="Cedolare secca","Sì","No"))</f>
        <v/>
      </c>
      <c r="U10" s="7">
        <f>IF($A10="","",IF(T10="Sì",0,IF(OR(S10="",P10=""),"",IFERROR(S10*P10,0))))</f>
        <v/>
      </c>
      <c r="V10" s="4" t="n">
        <v>46269</v>
      </c>
      <c r="W10" s="9">
        <f>IF($A10="","",IF(U10="","",IF(U10=0,"Esente",IF(V10&lt;&gt;"","Pagato",IFERROR(IF(TODAY()&gt;DATE(YEAR(K10),MONTH(K10),DAY(K10)),"Da verificare","In scadenza"),"Da verificare")))))</f>
        <v/>
      </c>
      <c r="X10" s="2" t="inlineStr">
        <is>
          <t>PagoPA</t>
        </is>
      </c>
      <c r="Y10" s="10" t="inlineStr">
        <is>
          <t>Contratto transitorio per esigenze lavorative.</t>
        </is>
      </c>
    </row>
    <row r="11" ht="24" customHeight="1">
      <c r="A11" s="2" t="n"/>
      <c r="B11" s="3" t="n"/>
      <c r="C11" s="3" t="n"/>
      <c r="D11" s="3" t="n"/>
      <c r="E11" s="3" t="n"/>
      <c r="F11" s="2" t="n"/>
      <c r="G11" s="2" t="n"/>
      <c r="H11" s="2" t="n"/>
      <c r="I11" s="4" t="n"/>
      <c r="J11" s="4" t="n"/>
      <c r="K11" s="4" t="n"/>
      <c r="L11" s="5" t="n"/>
      <c r="M11" s="6" t="n"/>
      <c r="N11" s="6" t="n"/>
      <c r="O11" s="6" t="n"/>
      <c r="P11" s="6" t="n"/>
      <c r="Q11" s="11">
        <f>IF($A11="","",IFERROR(VLOOKUP("Imposta bollo contratto",'Parametri e istruzioni'!$A$4:$B$9,2,FALSE),""))</f>
        <v/>
      </c>
      <c r="R11" s="12">
        <f>IF($A11="","",IF(OR(N11="",O11="",P11=""),"",IFERROR(MAX(ROUNDUP(N11/4,0),ROUNDUP(O11/100,0))*P11,"")))</f>
        <v/>
      </c>
      <c r="S11" s="11">
        <f>IF($A11="","",IF(OR(R11="",Q11=""),"",IFERROR(R11*Q11,0)))</f>
        <v/>
      </c>
      <c r="T11" s="13">
        <f>IF($A11="","",IF(H11="Cedolare secca","Sì","No"))</f>
        <v/>
      </c>
      <c r="U11" s="11">
        <f>IF($A11="","",IF(T11="Sì",0,IF(OR(S11="",P11=""),"",IFERROR(S11*P11,0))))</f>
        <v/>
      </c>
      <c r="V11" s="4" t="n"/>
      <c r="W11" s="13">
        <f>IF($A11="","",IF(U11="","",IF(U11=0,"Esente",IF(V11&lt;&gt;"","Pagato",IFERROR(IF(TODAY()&gt;DATE(YEAR(K11),MONTH(K11),DAY(K11)),"Da verificare","In scadenza"),"Da verificare")))))</f>
        <v/>
      </c>
      <c r="X11" s="2" t="n"/>
      <c r="Y11" s="10" t="n"/>
    </row>
    <row r="12" ht="24" customHeight="1">
      <c r="A12" s="2" t="n"/>
      <c r="B12" s="3" t="n"/>
      <c r="C12" s="3" t="n"/>
      <c r="D12" s="3" t="n"/>
      <c r="E12" s="3" t="n"/>
      <c r="F12" s="2" t="n"/>
      <c r="G12" s="2" t="n"/>
      <c r="H12" s="2" t="n"/>
      <c r="I12" s="4" t="n"/>
      <c r="J12" s="4" t="n"/>
      <c r="K12" s="4" t="n"/>
      <c r="L12" s="5" t="n"/>
      <c r="M12" s="6" t="n"/>
      <c r="N12" s="6" t="n"/>
      <c r="O12" s="6" t="n"/>
      <c r="P12" s="6" t="n"/>
      <c r="Q12" s="7">
        <f>IF($A12="","",IFERROR(VLOOKUP("Imposta bollo contratto",'Parametri e istruzioni'!$A$4:$B$9,2,FALSE),""))</f>
        <v/>
      </c>
      <c r="R12" s="8">
        <f>IF($A12="","",IF(OR(N12="",O12="",P12=""),"",IFERROR(MAX(ROUNDUP(N12/4,0),ROUNDUP(O12/100,0))*P12,"")))</f>
        <v/>
      </c>
      <c r="S12" s="7">
        <f>IF($A12="","",IF(OR(R12="",Q12=""),"",IFERROR(R12*Q12,0)))</f>
        <v/>
      </c>
      <c r="T12" s="9">
        <f>IF($A12="","",IF(H12="Cedolare secca","Sì","No"))</f>
        <v/>
      </c>
      <c r="U12" s="7">
        <f>IF($A12="","",IF(T12="Sì",0,IF(OR(S12="",P12=""),"",IFERROR(S12*P12,0))))</f>
        <v/>
      </c>
      <c r="V12" s="4" t="n"/>
      <c r="W12" s="9">
        <f>IF($A12="","",IF(U12="","",IF(U12=0,"Esente",IF(V12&lt;&gt;"","Pagato",IFERROR(IF(TODAY()&gt;DATE(YEAR(K12),MONTH(K12),DAY(K12)),"Da verificare","In scadenza"),"Da verificare")))))</f>
        <v/>
      </c>
      <c r="X12" s="2" t="n"/>
      <c r="Y12" s="10" t="n"/>
    </row>
    <row r="13" ht="24" customHeight="1">
      <c r="A13" s="2" t="n"/>
      <c r="B13" s="3" t="n"/>
      <c r="C13" s="3" t="n"/>
      <c r="D13" s="3" t="n"/>
      <c r="E13" s="3" t="n"/>
      <c r="F13" s="2" t="n"/>
      <c r="G13" s="2" t="n"/>
      <c r="H13" s="2" t="n"/>
      <c r="I13" s="4" t="n"/>
      <c r="J13" s="4" t="n"/>
      <c r="K13" s="4" t="n"/>
      <c r="L13" s="5" t="n"/>
      <c r="M13" s="6" t="n"/>
      <c r="N13" s="6" t="n"/>
      <c r="O13" s="6" t="n"/>
      <c r="P13" s="6" t="n"/>
      <c r="Q13" s="11">
        <f>IF($A13="","",IFERROR(VLOOKUP("Imposta bollo contratto",'Parametri e istruzioni'!$A$4:$B$9,2,FALSE),""))</f>
        <v/>
      </c>
      <c r="R13" s="12">
        <f>IF($A13="","",IF(OR(N13="",O13="",P13=""),"",IFERROR(MAX(ROUNDUP(N13/4,0),ROUNDUP(O13/100,0))*P13,"")))</f>
        <v/>
      </c>
      <c r="S13" s="11">
        <f>IF($A13="","",IF(OR(R13="",Q13=""),"",IFERROR(R13*Q13,0)))</f>
        <v/>
      </c>
      <c r="T13" s="13">
        <f>IF($A13="","",IF(H13="Cedolare secca","Sì","No"))</f>
        <v/>
      </c>
      <c r="U13" s="11">
        <f>IF($A13="","",IF(T13="Sì",0,IF(OR(S13="",P13=""),"",IFERROR(S13*P13,0))))</f>
        <v/>
      </c>
      <c r="V13" s="4" t="n"/>
      <c r="W13" s="13">
        <f>IF($A13="","",IF(U13="","",IF(U13=0,"Esente",IF(V13&lt;&gt;"","Pagato",IFERROR(IF(TODAY()&gt;DATE(YEAR(K13),MONTH(K13),DAY(K13)),"Da verificare","In scadenza"),"Da verificare")))))</f>
        <v/>
      </c>
      <c r="X13" s="2" t="n"/>
      <c r="Y13" s="10" t="n"/>
    </row>
    <row r="14" ht="24" customHeight="1">
      <c r="A14" s="2" t="n"/>
      <c r="B14" s="3" t="n"/>
      <c r="C14" s="3" t="n"/>
      <c r="D14" s="3" t="n"/>
      <c r="E14" s="3" t="n"/>
      <c r="F14" s="2" t="n"/>
      <c r="G14" s="2" t="n"/>
      <c r="H14" s="2" t="n"/>
      <c r="I14" s="4" t="n"/>
      <c r="J14" s="4" t="n"/>
      <c r="K14" s="4" t="n"/>
      <c r="L14" s="5" t="n"/>
      <c r="M14" s="6" t="n"/>
      <c r="N14" s="6" t="n"/>
      <c r="O14" s="6" t="n"/>
      <c r="P14" s="6" t="n"/>
      <c r="Q14" s="7">
        <f>IF($A14="","",IFERROR(VLOOKUP("Imposta bollo contratto",'Parametri e istruzioni'!$A$4:$B$9,2,FALSE),""))</f>
        <v/>
      </c>
      <c r="R14" s="8">
        <f>IF($A14="","",IF(OR(N14="",O14="",P14=""),"",IFERROR(MAX(ROUNDUP(N14/4,0),ROUNDUP(O14/100,0))*P14,"")))</f>
        <v/>
      </c>
      <c r="S14" s="7">
        <f>IF($A14="","",IF(OR(R14="",Q14=""),"",IFERROR(R14*Q14,0)))</f>
        <v/>
      </c>
      <c r="T14" s="9">
        <f>IF($A14="","",IF(H14="Cedolare secca","Sì","No"))</f>
        <v/>
      </c>
      <c r="U14" s="7">
        <f>IF($A14="","",IF(T14="Sì",0,IF(OR(S14="",P14=""),"",IFERROR(S14*P14,0))))</f>
        <v/>
      </c>
      <c r="V14" s="4" t="n"/>
      <c r="W14" s="9">
        <f>IF($A14="","",IF(U14="","",IF(U14=0,"Esente",IF(V14&lt;&gt;"","Pagato",IFERROR(IF(TODAY()&gt;DATE(YEAR(K14),MONTH(K14),DAY(K14)),"Da verificare","In scadenza"),"Da verificare")))))</f>
        <v/>
      </c>
      <c r="X14" s="2" t="n"/>
      <c r="Y14" s="10" t="n"/>
    </row>
    <row r="15" ht="24" customHeight="1">
      <c r="A15" s="2" t="n"/>
      <c r="B15" s="3" t="n"/>
      <c r="C15" s="3" t="n"/>
      <c r="D15" s="3" t="n"/>
      <c r="E15" s="3" t="n"/>
      <c r="F15" s="2" t="n"/>
      <c r="G15" s="2" t="n"/>
      <c r="H15" s="2" t="n"/>
      <c r="I15" s="4" t="n"/>
      <c r="J15" s="4" t="n"/>
      <c r="K15" s="4" t="n"/>
      <c r="L15" s="5" t="n"/>
      <c r="M15" s="6" t="n"/>
      <c r="N15" s="6" t="n"/>
      <c r="O15" s="6" t="n"/>
      <c r="P15" s="6" t="n"/>
      <c r="Q15" s="11">
        <f>IF($A15="","",IFERROR(VLOOKUP("Imposta bollo contratto",'Parametri e istruzioni'!$A$4:$B$9,2,FALSE),""))</f>
        <v/>
      </c>
      <c r="R15" s="12">
        <f>IF($A15="","",IF(OR(N15="",O15="",P15=""),"",IFERROR(MAX(ROUNDUP(N15/4,0),ROUNDUP(O15/100,0))*P15,"")))</f>
        <v/>
      </c>
      <c r="S15" s="11">
        <f>IF($A15="","",IF(OR(R15="",Q15=""),"",IFERROR(R15*Q15,0)))</f>
        <v/>
      </c>
      <c r="T15" s="13">
        <f>IF($A15="","",IF(H15="Cedolare secca","Sì","No"))</f>
        <v/>
      </c>
      <c r="U15" s="11">
        <f>IF($A15="","",IF(T15="Sì",0,IF(OR(S15="",P15=""),"",IFERROR(S15*P15,0))))</f>
        <v/>
      </c>
      <c r="V15" s="4" t="n"/>
      <c r="W15" s="13">
        <f>IF($A15="","",IF(U15="","",IF(U15=0,"Esente",IF(V15&lt;&gt;"","Pagato",IFERROR(IF(TODAY()&gt;DATE(YEAR(K15),MONTH(K15),DAY(K15)),"Da verificare","In scadenza"),"Da verificare")))))</f>
        <v/>
      </c>
      <c r="X15" s="2" t="n"/>
      <c r="Y15" s="10" t="n"/>
    </row>
    <row r="16" ht="24" customHeight="1">
      <c r="A16" s="2" t="n"/>
      <c r="B16" s="3" t="n"/>
      <c r="C16" s="3" t="n"/>
      <c r="D16" s="3" t="n"/>
      <c r="E16" s="3" t="n"/>
      <c r="F16" s="2" t="n"/>
      <c r="G16" s="2" t="n"/>
      <c r="H16" s="2" t="n"/>
      <c r="I16" s="4" t="n"/>
      <c r="J16" s="4" t="n"/>
      <c r="K16" s="4" t="n"/>
      <c r="L16" s="5" t="n"/>
      <c r="M16" s="6" t="n"/>
      <c r="N16" s="6" t="n"/>
      <c r="O16" s="6" t="n"/>
      <c r="P16" s="6" t="n"/>
      <c r="Q16" s="7">
        <f>IF($A16="","",IFERROR(VLOOKUP("Imposta bollo contratto",'Parametri e istruzioni'!$A$4:$B$9,2,FALSE),""))</f>
        <v/>
      </c>
      <c r="R16" s="8">
        <f>IF($A16="","",IF(OR(N16="",O16="",P16=""),"",IFERROR(MAX(ROUNDUP(N16/4,0),ROUNDUP(O16/100,0))*P16,"")))</f>
        <v/>
      </c>
      <c r="S16" s="7">
        <f>IF($A16="","",IF(OR(R16="",Q16=""),"",IFERROR(R16*Q16,0)))</f>
        <v/>
      </c>
      <c r="T16" s="9">
        <f>IF($A16="","",IF(H16="Cedolare secca","Sì","No"))</f>
        <v/>
      </c>
      <c r="U16" s="7">
        <f>IF($A16="","",IF(T16="Sì",0,IF(OR(S16="",P16=""),"",IFERROR(S16*P16,0))))</f>
        <v/>
      </c>
      <c r="V16" s="4" t="n"/>
      <c r="W16" s="9">
        <f>IF($A16="","",IF(U16="","",IF(U16=0,"Esente",IF(V16&lt;&gt;"","Pagato",IFERROR(IF(TODAY()&gt;DATE(YEAR(K16),MONTH(K16),DAY(K16)),"Da verificare","In scadenza"),"Da verificare")))))</f>
        <v/>
      </c>
      <c r="X16" s="2" t="n"/>
      <c r="Y16" s="10" t="n"/>
    </row>
    <row r="17" ht="24" customHeight="1">
      <c r="A17" s="2" t="n"/>
      <c r="B17" s="3" t="n"/>
      <c r="C17" s="3" t="n"/>
      <c r="D17" s="3" t="n"/>
      <c r="E17" s="3" t="n"/>
      <c r="F17" s="2" t="n"/>
      <c r="G17" s="2" t="n"/>
      <c r="H17" s="2" t="n"/>
      <c r="I17" s="4" t="n"/>
      <c r="J17" s="4" t="n"/>
      <c r="K17" s="4" t="n"/>
      <c r="L17" s="5" t="n"/>
      <c r="M17" s="6" t="n"/>
      <c r="N17" s="6" t="n"/>
      <c r="O17" s="6" t="n"/>
      <c r="P17" s="6" t="n"/>
      <c r="Q17" s="11">
        <f>IF($A17="","",IFERROR(VLOOKUP("Imposta bollo contratto",'Parametri e istruzioni'!$A$4:$B$9,2,FALSE),""))</f>
        <v/>
      </c>
      <c r="R17" s="12">
        <f>IF($A17="","",IF(OR(N17="",O17="",P17=""),"",IFERROR(MAX(ROUNDUP(N17/4,0),ROUNDUP(O17/100,0))*P17,"")))</f>
        <v/>
      </c>
      <c r="S17" s="11">
        <f>IF($A17="","",IF(OR(R17="",Q17=""),"",IFERROR(R17*Q17,0)))</f>
        <v/>
      </c>
      <c r="T17" s="13">
        <f>IF($A17="","",IF(H17="Cedolare secca","Sì","No"))</f>
        <v/>
      </c>
      <c r="U17" s="11">
        <f>IF($A17="","",IF(T17="Sì",0,IF(OR(S17="",P17=""),"",IFERROR(S17*P17,0))))</f>
        <v/>
      </c>
      <c r="V17" s="4" t="n"/>
      <c r="W17" s="13">
        <f>IF($A17="","",IF(U17="","",IF(U17=0,"Esente",IF(V17&lt;&gt;"","Pagato",IFERROR(IF(TODAY()&gt;DATE(YEAR(K17),MONTH(K17),DAY(K17)),"Da verificare","In scadenza"),"Da verificare")))))</f>
        <v/>
      </c>
      <c r="X17" s="2" t="n"/>
      <c r="Y17" s="10" t="n"/>
    </row>
    <row r="18" ht="24" customHeight="1">
      <c r="A18" s="2" t="n"/>
      <c r="B18" s="3" t="n"/>
      <c r="C18" s="3" t="n"/>
      <c r="D18" s="3" t="n"/>
      <c r="E18" s="3" t="n"/>
      <c r="F18" s="2" t="n"/>
      <c r="G18" s="2" t="n"/>
      <c r="H18" s="2" t="n"/>
      <c r="I18" s="4" t="n"/>
      <c r="J18" s="4" t="n"/>
      <c r="K18" s="4" t="n"/>
      <c r="L18" s="5" t="n"/>
      <c r="M18" s="6" t="n"/>
      <c r="N18" s="6" t="n"/>
      <c r="O18" s="6" t="n"/>
      <c r="P18" s="6" t="n"/>
      <c r="Q18" s="7">
        <f>IF($A18="","",IFERROR(VLOOKUP("Imposta bollo contratto",'Parametri e istruzioni'!$A$4:$B$9,2,FALSE),""))</f>
        <v/>
      </c>
      <c r="R18" s="8">
        <f>IF($A18="","",IF(OR(N18="",O18="",P18=""),"",IFERROR(MAX(ROUNDUP(N18/4,0),ROUNDUP(O18/100,0))*P18,"")))</f>
        <v/>
      </c>
      <c r="S18" s="7">
        <f>IF($A18="","",IF(OR(R18="",Q18=""),"",IFERROR(R18*Q18,0)))</f>
        <v/>
      </c>
      <c r="T18" s="9">
        <f>IF($A18="","",IF(H18="Cedolare secca","Sì","No"))</f>
        <v/>
      </c>
      <c r="U18" s="7">
        <f>IF($A18="","",IF(T18="Sì",0,IF(OR(S18="",P18=""),"",IFERROR(S18*P18,0))))</f>
        <v/>
      </c>
      <c r="V18" s="4" t="n"/>
      <c r="W18" s="9">
        <f>IF($A18="","",IF(U18="","",IF(U18=0,"Esente",IF(V18&lt;&gt;"","Pagato",IFERROR(IF(TODAY()&gt;DATE(YEAR(K18),MONTH(K18),DAY(K18)),"Da verificare","In scadenza"),"Da verificare")))))</f>
        <v/>
      </c>
      <c r="X18" s="2" t="n"/>
      <c r="Y18" s="10" t="n"/>
    </row>
    <row r="19" ht="24" customHeight="1">
      <c r="A19" s="2" t="n"/>
      <c r="B19" s="3" t="n"/>
      <c r="C19" s="3" t="n"/>
      <c r="D19" s="3" t="n"/>
      <c r="E19" s="3" t="n"/>
      <c r="F19" s="2" t="n"/>
      <c r="G19" s="2" t="n"/>
      <c r="H19" s="2" t="n"/>
      <c r="I19" s="4" t="n"/>
      <c r="J19" s="4" t="n"/>
      <c r="K19" s="4" t="n"/>
      <c r="L19" s="5" t="n"/>
      <c r="M19" s="6" t="n"/>
      <c r="N19" s="6" t="n"/>
      <c r="O19" s="6" t="n"/>
      <c r="P19" s="6" t="n"/>
      <c r="Q19" s="11">
        <f>IF($A19="","",IFERROR(VLOOKUP("Imposta bollo contratto",'Parametri e istruzioni'!$A$4:$B$9,2,FALSE),""))</f>
        <v/>
      </c>
      <c r="R19" s="12">
        <f>IF($A19="","",IF(OR(N19="",O19="",P19=""),"",IFERROR(MAX(ROUNDUP(N19/4,0),ROUNDUP(O19/100,0))*P19,"")))</f>
        <v/>
      </c>
      <c r="S19" s="11">
        <f>IF($A19="","",IF(OR(R19="",Q19=""),"",IFERROR(R19*Q19,0)))</f>
        <v/>
      </c>
      <c r="T19" s="13">
        <f>IF($A19="","",IF(H19="Cedolare secca","Sì","No"))</f>
        <v/>
      </c>
      <c r="U19" s="11">
        <f>IF($A19="","",IF(T19="Sì",0,IF(OR(S19="",P19=""),"",IFERROR(S19*P19,0))))</f>
        <v/>
      </c>
      <c r="V19" s="4" t="n"/>
      <c r="W19" s="13">
        <f>IF($A19="","",IF(U19="","",IF(U19=0,"Esente",IF(V19&lt;&gt;"","Pagato",IFERROR(IF(TODAY()&gt;DATE(YEAR(K19),MONTH(K19),DAY(K19)),"Da verificare","In scadenza"),"Da verificare")))))</f>
        <v/>
      </c>
      <c r="X19" s="2" t="n"/>
      <c r="Y19" s="10" t="n"/>
    </row>
    <row r="20" ht="24" customHeight="1">
      <c r="A20" s="2" t="n"/>
      <c r="B20" s="3" t="n"/>
      <c r="C20" s="3" t="n"/>
      <c r="D20" s="3" t="n"/>
      <c r="E20" s="3" t="n"/>
      <c r="F20" s="2" t="n"/>
      <c r="G20" s="2" t="n"/>
      <c r="H20" s="2" t="n"/>
      <c r="I20" s="4" t="n"/>
      <c r="J20" s="4" t="n"/>
      <c r="K20" s="4" t="n"/>
      <c r="L20" s="5" t="n"/>
      <c r="M20" s="6" t="n"/>
      <c r="N20" s="6" t="n"/>
      <c r="O20" s="6" t="n"/>
      <c r="P20" s="6" t="n"/>
      <c r="Q20" s="7">
        <f>IF($A20="","",IFERROR(VLOOKUP("Imposta bollo contratto",'Parametri e istruzioni'!$A$4:$B$9,2,FALSE),""))</f>
        <v/>
      </c>
      <c r="R20" s="8">
        <f>IF($A20="","",IF(OR(N20="",O20="",P20=""),"",IFERROR(MAX(ROUNDUP(N20/4,0),ROUNDUP(O20/100,0))*P20,"")))</f>
        <v/>
      </c>
      <c r="S20" s="7">
        <f>IF($A20="","",IF(OR(R20="",Q20=""),"",IFERROR(R20*Q20,0)))</f>
        <v/>
      </c>
      <c r="T20" s="9">
        <f>IF($A20="","",IF(H20="Cedolare secca","Sì","No"))</f>
        <v/>
      </c>
      <c r="U20" s="7">
        <f>IF($A20="","",IF(T20="Sì",0,IF(OR(S20="",P20=""),"",IFERROR(S20*P20,0))))</f>
        <v/>
      </c>
      <c r="V20" s="4" t="n"/>
      <c r="W20" s="9">
        <f>IF($A20="","",IF(U20="","",IF(U20=0,"Esente",IF(V20&lt;&gt;"","Pagato",IFERROR(IF(TODAY()&gt;DATE(YEAR(K20),MONTH(K20),DAY(K20)),"Da verificare","In scadenza"),"Da verificare")))))</f>
        <v/>
      </c>
      <c r="X20" s="2" t="n"/>
      <c r="Y20" s="10" t="n"/>
    </row>
    <row r="21" ht="24" customHeight="1">
      <c r="A21" s="2" t="n"/>
      <c r="B21" s="3" t="n"/>
      <c r="C21" s="3" t="n"/>
      <c r="D21" s="3" t="n"/>
      <c r="E21" s="3" t="n"/>
      <c r="F21" s="2" t="n"/>
      <c r="G21" s="2" t="n"/>
      <c r="H21" s="2" t="n"/>
      <c r="I21" s="4" t="n"/>
      <c r="J21" s="4" t="n"/>
      <c r="K21" s="4" t="n"/>
      <c r="L21" s="5" t="n"/>
      <c r="M21" s="6" t="n"/>
      <c r="N21" s="6" t="n"/>
      <c r="O21" s="6" t="n"/>
      <c r="P21" s="6" t="n"/>
      <c r="Q21" s="11">
        <f>IF($A21="","",IFERROR(VLOOKUP("Imposta bollo contratto",'Parametri e istruzioni'!$A$4:$B$9,2,FALSE),""))</f>
        <v/>
      </c>
      <c r="R21" s="12">
        <f>IF($A21="","",IF(OR(N21="",O21="",P21=""),"",IFERROR(MAX(ROUNDUP(N21/4,0),ROUNDUP(O21/100,0))*P21,"")))</f>
        <v/>
      </c>
      <c r="S21" s="11">
        <f>IF($A21="","",IF(OR(R21="",Q21=""),"",IFERROR(R21*Q21,0)))</f>
        <v/>
      </c>
      <c r="T21" s="13">
        <f>IF($A21="","",IF(H21="Cedolare secca","Sì","No"))</f>
        <v/>
      </c>
      <c r="U21" s="11">
        <f>IF($A21="","",IF(T21="Sì",0,IF(OR(S21="",P21=""),"",IFERROR(S21*P21,0))))</f>
        <v/>
      </c>
      <c r="V21" s="4" t="n"/>
      <c r="W21" s="13">
        <f>IF($A21="","",IF(U21="","",IF(U21=0,"Esente",IF(V21&lt;&gt;"","Pagato",IFERROR(IF(TODAY()&gt;DATE(YEAR(K21),MONTH(K21),DAY(K21)),"Da verificare","In scadenza"),"Da verificare")))))</f>
        <v/>
      </c>
      <c r="X21" s="2" t="n"/>
      <c r="Y21" s="10" t="n"/>
    </row>
    <row r="22" ht="24" customHeight="1">
      <c r="A22" s="2" t="n"/>
      <c r="B22" s="3" t="n"/>
      <c r="C22" s="3" t="n"/>
      <c r="D22" s="3" t="n"/>
      <c r="E22" s="3" t="n"/>
      <c r="F22" s="2" t="n"/>
      <c r="G22" s="2" t="n"/>
      <c r="H22" s="2" t="n"/>
      <c r="I22" s="4" t="n"/>
      <c r="J22" s="4" t="n"/>
      <c r="K22" s="4" t="n"/>
      <c r="L22" s="5" t="n"/>
      <c r="M22" s="6" t="n"/>
      <c r="N22" s="6" t="n"/>
      <c r="O22" s="6" t="n"/>
      <c r="P22" s="6" t="n"/>
      <c r="Q22" s="7">
        <f>IF($A22="","",IFERROR(VLOOKUP("Imposta bollo contratto",'Parametri e istruzioni'!$A$4:$B$9,2,FALSE),""))</f>
        <v/>
      </c>
      <c r="R22" s="8">
        <f>IF($A22="","",IF(OR(N22="",O22="",P22=""),"",IFERROR(MAX(ROUNDUP(N22/4,0),ROUNDUP(O22/100,0))*P22,"")))</f>
        <v/>
      </c>
      <c r="S22" s="7">
        <f>IF($A22="","",IF(OR(R22="",Q22=""),"",IFERROR(R22*Q22,0)))</f>
        <v/>
      </c>
      <c r="T22" s="9">
        <f>IF($A22="","",IF(H22="Cedolare secca","Sì","No"))</f>
        <v/>
      </c>
      <c r="U22" s="7">
        <f>IF($A22="","",IF(T22="Sì",0,IF(OR(S22="",P22=""),"",IFERROR(S22*P22,0))))</f>
        <v/>
      </c>
      <c r="V22" s="4" t="n"/>
      <c r="W22" s="9">
        <f>IF($A22="","",IF(U22="","",IF(U22=0,"Esente",IF(V22&lt;&gt;"","Pagato",IFERROR(IF(TODAY()&gt;DATE(YEAR(K22),MONTH(K22),DAY(K22)),"Da verificare","In scadenza"),"Da verificare")))))</f>
        <v/>
      </c>
      <c r="X22" s="2" t="n"/>
      <c r="Y22" s="10" t="n"/>
    </row>
    <row r="23" ht="24" customHeight="1">
      <c r="A23" s="2" t="n"/>
      <c r="B23" s="3" t="n"/>
      <c r="C23" s="3" t="n"/>
      <c r="D23" s="3" t="n"/>
      <c r="E23" s="3" t="n"/>
      <c r="F23" s="2" t="n"/>
      <c r="G23" s="2" t="n"/>
      <c r="H23" s="2" t="n"/>
      <c r="I23" s="4" t="n"/>
      <c r="J23" s="4" t="n"/>
      <c r="K23" s="4" t="n"/>
      <c r="L23" s="5" t="n"/>
      <c r="M23" s="6" t="n"/>
      <c r="N23" s="6" t="n"/>
      <c r="O23" s="6" t="n"/>
      <c r="P23" s="6" t="n"/>
      <c r="Q23" s="11">
        <f>IF($A23="","",IFERROR(VLOOKUP("Imposta bollo contratto",'Parametri e istruzioni'!$A$4:$B$9,2,FALSE),""))</f>
        <v/>
      </c>
      <c r="R23" s="12">
        <f>IF($A23="","",IF(OR(N23="",O23="",P23=""),"",IFERROR(MAX(ROUNDUP(N23/4,0),ROUNDUP(O23/100,0))*P23,"")))</f>
        <v/>
      </c>
      <c r="S23" s="11">
        <f>IF($A23="","",IF(OR(R23="",Q23=""),"",IFERROR(R23*Q23,0)))</f>
        <v/>
      </c>
      <c r="T23" s="13">
        <f>IF($A23="","",IF(H23="Cedolare secca","Sì","No"))</f>
        <v/>
      </c>
      <c r="U23" s="11">
        <f>IF($A23="","",IF(T23="Sì",0,IF(OR(S23="",P23=""),"",IFERROR(S23*P23,0))))</f>
        <v/>
      </c>
      <c r="V23" s="4" t="n"/>
      <c r="W23" s="13">
        <f>IF($A23="","",IF(U23="","",IF(U23=0,"Esente",IF(V23&lt;&gt;"","Pagato",IFERROR(IF(TODAY()&gt;DATE(YEAR(K23),MONTH(K23),DAY(K23)),"Da verificare","In scadenza"),"Da verificare")))))</f>
        <v/>
      </c>
      <c r="X23" s="2" t="n"/>
      <c r="Y23" s="10" t="n"/>
    </row>
    <row r="24" ht="24" customHeight="1">
      <c r="A24" s="2" t="n"/>
      <c r="B24" s="3" t="n"/>
      <c r="C24" s="3" t="n"/>
      <c r="D24" s="3" t="n"/>
      <c r="E24" s="3" t="n"/>
      <c r="F24" s="2" t="n"/>
      <c r="G24" s="2" t="n"/>
      <c r="H24" s="2" t="n"/>
      <c r="I24" s="4" t="n"/>
      <c r="J24" s="4" t="n"/>
      <c r="K24" s="4" t="n"/>
      <c r="L24" s="5" t="n"/>
      <c r="M24" s="6" t="n"/>
      <c r="N24" s="6" t="n"/>
      <c r="O24" s="6" t="n"/>
      <c r="P24" s="6" t="n"/>
      <c r="Q24" s="7">
        <f>IF($A24="","",IFERROR(VLOOKUP("Imposta bollo contratto",'Parametri e istruzioni'!$A$4:$B$9,2,FALSE),""))</f>
        <v/>
      </c>
      <c r="R24" s="8">
        <f>IF($A24="","",IF(OR(N24="",O24="",P24=""),"",IFERROR(MAX(ROUNDUP(N24/4,0),ROUNDUP(O24/100,0))*P24,"")))</f>
        <v/>
      </c>
      <c r="S24" s="7">
        <f>IF($A24="","",IF(OR(R24="",Q24=""),"",IFERROR(R24*Q24,0)))</f>
        <v/>
      </c>
      <c r="T24" s="9">
        <f>IF($A24="","",IF(H24="Cedolare secca","Sì","No"))</f>
        <v/>
      </c>
      <c r="U24" s="7">
        <f>IF($A24="","",IF(T24="Sì",0,IF(OR(S24="",P24=""),"",IFERROR(S24*P24,0))))</f>
        <v/>
      </c>
      <c r="V24" s="4" t="n"/>
      <c r="W24" s="9">
        <f>IF($A24="","",IF(U24="","",IF(U24=0,"Esente",IF(V24&lt;&gt;"","Pagato",IFERROR(IF(TODAY()&gt;DATE(YEAR(K24),MONTH(K24),DAY(K24)),"Da verificare","In scadenza"),"Da verificare")))))</f>
        <v/>
      </c>
      <c r="X24" s="2" t="n"/>
      <c r="Y24" s="10" t="n"/>
    </row>
    <row r="25" ht="24" customHeight="1">
      <c r="A25" s="2" t="n"/>
      <c r="B25" s="3" t="n"/>
      <c r="C25" s="3" t="n"/>
      <c r="D25" s="3" t="n"/>
      <c r="E25" s="3" t="n"/>
      <c r="F25" s="2" t="n"/>
      <c r="G25" s="2" t="n"/>
      <c r="H25" s="2" t="n"/>
      <c r="I25" s="4" t="n"/>
      <c r="J25" s="4" t="n"/>
      <c r="K25" s="4" t="n"/>
      <c r="L25" s="5" t="n"/>
      <c r="M25" s="6" t="n"/>
      <c r="N25" s="6" t="n"/>
      <c r="O25" s="6" t="n"/>
      <c r="P25" s="6" t="n"/>
      <c r="Q25" s="11">
        <f>IF($A25="","",IFERROR(VLOOKUP("Imposta bollo contratto",'Parametri e istruzioni'!$A$4:$B$9,2,FALSE),""))</f>
        <v/>
      </c>
      <c r="R25" s="12">
        <f>IF($A25="","",IF(OR(N25="",O25="",P25=""),"",IFERROR(MAX(ROUNDUP(N25/4,0),ROUNDUP(O25/100,0))*P25,"")))</f>
        <v/>
      </c>
      <c r="S25" s="11">
        <f>IF($A25="","",IF(OR(R25="",Q25=""),"",IFERROR(R25*Q25,0)))</f>
        <v/>
      </c>
      <c r="T25" s="13">
        <f>IF($A25="","",IF(H25="Cedolare secca","Sì","No"))</f>
        <v/>
      </c>
      <c r="U25" s="11">
        <f>IF($A25="","",IF(T25="Sì",0,IF(OR(S25="",P25=""),"",IFERROR(S25*P25,0))))</f>
        <v/>
      </c>
      <c r="V25" s="4" t="n"/>
      <c r="W25" s="13">
        <f>IF($A25="","",IF(U25="","",IF(U25=0,"Esente",IF(V25&lt;&gt;"","Pagato",IFERROR(IF(TODAY()&gt;DATE(YEAR(K25),MONTH(K25),DAY(K25)),"Da verificare","In scadenza"),"Da verificare")))))</f>
        <v/>
      </c>
      <c r="X25" s="2" t="n"/>
      <c r="Y25" s="10" t="n"/>
    </row>
    <row r="26" ht="24" customHeight="1">
      <c r="A26" s="2" t="n"/>
      <c r="B26" s="3" t="n"/>
      <c r="C26" s="3" t="n"/>
      <c r="D26" s="3" t="n"/>
      <c r="E26" s="3" t="n"/>
      <c r="F26" s="2" t="n"/>
      <c r="G26" s="2" t="n"/>
      <c r="H26" s="2" t="n"/>
      <c r="I26" s="4" t="n"/>
      <c r="J26" s="4" t="n"/>
      <c r="K26" s="4" t="n"/>
      <c r="L26" s="5" t="n"/>
      <c r="M26" s="6" t="n"/>
      <c r="N26" s="6" t="n"/>
      <c r="O26" s="6" t="n"/>
      <c r="P26" s="6" t="n"/>
      <c r="Q26" s="7">
        <f>IF($A26="","",IFERROR(VLOOKUP("Imposta bollo contratto",'Parametri e istruzioni'!$A$4:$B$9,2,FALSE),""))</f>
        <v/>
      </c>
      <c r="R26" s="8">
        <f>IF($A26="","",IF(OR(N26="",O26="",P26=""),"",IFERROR(MAX(ROUNDUP(N26/4,0),ROUNDUP(O26/100,0))*P26,"")))</f>
        <v/>
      </c>
      <c r="S26" s="7">
        <f>IF($A26="","",IF(OR(R26="",Q26=""),"",IFERROR(R26*Q26,0)))</f>
        <v/>
      </c>
      <c r="T26" s="9">
        <f>IF($A26="","",IF(H26="Cedolare secca","Sì","No"))</f>
        <v/>
      </c>
      <c r="U26" s="7">
        <f>IF($A26="","",IF(T26="Sì",0,IF(OR(S26="",P26=""),"",IFERROR(S26*P26,0))))</f>
        <v/>
      </c>
      <c r="V26" s="4" t="n"/>
      <c r="W26" s="9">
        <f>IF($A26="","",IF(U26="","",IF(U26=0,"Esente",IF(V26&lt;&gt;"","Pagato",IFERROR(IF(TODAY()&gt;DATE(YEAR(K26),MONTH(K26),DAY(K26)),"Da verificare","In scadenza"),"Da verificare")))))</f>
        <v/>
      </c>
      <c r="X26" s="2" t="n"/>
      <c r="Y26" s="10" t="n"/>
    </row>
    <row r="27" ht="24" customHeight="1">
      <c r="A27" s="2" t="n"/>
      <c r="B27" s="3" t="n"/>
      <c r="C27" s="3" t="n"/>
      <c r="D27" s="3" t="n"/>
      <c r="E27" s="3" t="n"/>
      <c r="F27" s="2" t="n"/>
      <c r="G27" s="2" t="n"/>
      <c r="H27" s="2" t="n"/>
      <c r="I27" s="4" t="n"/>
      <c r="J27" s="4" t="n"/>
      <c r="K27" s="4" t="n"/>
      <c r="L27" s="5" t="n"/>
      <c r="M27" s="6" t="n"/>
      <c r="N27" s="6" t="n"/>
      <c r="O27" s="6" t="n"/>
      <c r="P27" s="6" t="n"/>
      <c r="Q27" s="11">
        <f>IF($A27="","",IFERROR(VLOOKUP("Imposta bollo contratto",'Parametri e istruzioni'!$A$4:$B$9,2,FALSE),""))</f>
        <v/>
      </c>
      <c r="R27" s="12">
        <f>IF($A27="","",IF(OR(N27="",O27="",P27=""),"",IFERROR(MAX(ROUNDUP(N27/4,0),ROUNDUP(O27/100,0))*P27,"")))</f>
        <v/>
      </c>
      <c r="S27" s="11">
        <f>IF($A27="","",IF(OR(R27="",Q27=""),"",IFERROR(R27*Q27,0)))</f>
        <v/>
      </c>
      <c r="T27" s="13">
        <f>IF($A27="","",IF(H27="Cedolare secca","Sì","No"))</f>
        <v/>
      </c>
      <c r="U27" s="11">
        <f>IF($A27="","",IF(T27="Sì",0,IF(OR(S27="",P27=""),"",IFERROR(S27*P27,0))))</f>
        <v/>
      </c>
      <c r="V27" s="4" t="n"/>
      <c r="W27" s="13">
        <f>IF($A27="","",IF(U27="","",IF(U27=0,"Esente",IF(V27&lt;&gt;"","Pagato",IFERROR(IF(TODAY()&gt;DATE(YEAR(K27),MONTH(K27),DAY(K27)),"Da verificare","In scadenza"),"Da verificare")))))</f>
        <v/>
      </c>
      <c r="X27" s="2" t="n"/>
      <c r="Y27" s="10" t="n"/>
    </row>
    <row r="28" ht="24" customHeight="1">
      <c r="A28" s="2" t="n"/>
      <c r="B28" s="3" t="n"/>
      <c r="C28" s="3" t="n"/>
      <c r="D28" s="3" t="n"/>
      <c r="E28" s="3" t="n"/>
      <c r="F28" s="2" t="n"/>
      <c r="G28" s="2" t="n"/>
      <c r="H28" s="2" t="n"/>
      <c r="I28" s="4" t="n"/>
      <c r="J28" s="4" t="n"/>
      <c r="K28" s="4" t="n"/>
      <c r="L28" s="5" t="n"/>
      <c r="M28" s="6" t="n"/>
      <c r="N28" s="6" t="n"/>
      <c r="O28" s="6" t="n"/>
      <c r="P28" s="6" t="n"/>
      <c r="Q28" s="7">
        <f>IF($A28="","",IFERROR(VLOOKUP("Imposta bollo contratto",'Parametri e istruzioni'!$A$4:$B$9,2,FALSE),""))</f>
        <v/>
      </c>
      <c r="R28" s="8">
        <f>IF($A28="","",IF(OR(N28="",O28="",P28=""),"",IFERROR(MAX(ROUNDUP(N28/4,0),ROUNDUP(O28/100,0))*P28,"")))</f>
        <v/>
      </c>
      <c r="S28" s="7">
        <f>IF($A28="","",IF(OR(R28="",Q28=""),"",IFERROR(R28*Q28,0)))</f>
        <v/>
      </c>
      <c r="T28" s="9">
        <f>IF($A28="","",IF(H28="Cedolare secca","Sì","No"))</f>
        <v/>
      </c>
      <c r="U28" s="7">
        <f>IF($A28="","",IF(T28="Sì",0,IF(OR(S28="",P28=""),"",IFERROR(S28*P28,0))))</f>
        <v/>
      </c>
      <c r="V28" s="4" t="n"/>
      <c r="W28" s="9">
        <f>IF($A28="","",IF(U28="","",IF(U28=0,"Esente",IF(V28&lt;&gt;"","Pagato",IFERROR(IF(TODAY()&gt;DATE(YEAR(K28),MONTH(K28),DAY(K28)),"Da verificare","In scadenza"),"Da verificare")))))</f>
        <v/>
      </c>
      <c r="X28" s="2" t="n"/>
      <c r="Y28" s="10" t="n"/>
    </row>
    <row r="29" ht="24" customHeight="1">
      <c r="A29" s="2" t="n"/>
      <c r="B29" s="3" t="n"/>
      <c r="C29" s="3" t="n"/>
      <c r="D29" s="3" t="n"/>
      <c r="E29" s="3" t="n"/>
      <c r="F29" s="2" t="n"/>
      <c r="G29" s="2" t="n"/>
      <c r="H29" s="2" t="n"/>
      <c r="I29" s="4" t="n"/>
      <c r="J29" s="4" t="n"/>
      <c r="K29" s="4" t="n"/>
      <c r="L29" s="5" t="n"/>
      <c r="M29" s="6" t="n"/>
      <c r="N29" s="6" t="n"/>
      <c r="O29" s="6" t="n"/>
      <c r="P29" s="6" t="n"/>
      <c r="Q29" s="11">
        <f>IF($A29="","",IFERROR(VLOOKUP("Imposta bollo contratto",'Parametri e istruzioni'!$A$4:$B$9,2,FALSE),""))</f>
        <v/>
      </c>
      <c r="R29" s="12">
        <f>IF($A29="","",IF(OR(N29="",O29="",P29=""),"",IFERROR(MAX(ROUNDUP(N29/4,0),ROUNDUP(O29/100,0))*P29,"")))</f>
        <v/>
      </c>
      <c r="S29" s="11">
        <f>IF($A29="","",IF(OR(R29="",Q29=""),"",IFERROR(R29*Q29,0)))</f>
        <v/>
      </c>
      <c r="T29" s="13">
        <f>IF($A29="","",IF(H29="Cedolare secca","Sì","No"))</f>
        <v/>
      </c>
      <c r="U29" s="11">
        <f>IF($A29="","",IF(T29="Sì",0,IF(OR(S29="",P29=""),"",IFERROR(S29*P29,0))))</f>
        <v/>
      </c>
      <c r="V29" s="4" t="n"/>
      <c r="W29" s="13">
        <f>IF($A29="","",IF(U29="","",IF(U29=0,"Esente",IF(V29&lt;&gt;"","Pagato",IFERROR(IF(TODAY()&gt;DATE(YEAR(K29),MONTH(K29),DAY(K29)),"Da verificare","In scadenza"),"Da verificare")))))</f>
        <v/>
      </c>
      <c r="X29" s="2" t="n"/>
      <c r="Y29" s="10" t="n"/>
    </row>
    <row r="30" ht="24" customHeight="1">
      <c r="A30" s="2" t="n"/>
      <c r="B30" s="3" t="n"/>
      <c r="C30" s="3" t="n"/>
      <c r="D30" s="3" t="n"/>
      <c r="E30" s="3" t="n"/>
      <c r="F30" s="2" t="n"/>
      <c r="G30" s="2" t="n"/>
      <c r="H30" s="2" t="n"/>
      <c r="I30" s="4" t="n"/>
      <c r="J30" s="4" t="n"/>
      <c r="K30" s="4" t="n"/>
      <c r="L30" s="5" t="n"/>
      <c r="M30" s="6" t="n"/>
      <c r="N30" s="6" t="n"/>
      <c r="O30" s="6" t="n"/>
      <c r="P30" s="6" t="n"/>
      <c r="Q30" s="7">
        <f>IF($A30="","",IFERROR(VLOOKUP("Imposta bollo contratto",'Parametri e istruzioni'!$A$4:$B$9,2,FALSE),""))</f>
        <v/>
      </c>
      <c r="R30" s="8">
        <f>IF($A30="","",IF(OR(N30="",O30="",P30=""),"",IFERROR(MAX(ROUNDUP(N30/4,0),ROUNDUP(O30/100,0))*P30,"")))</f>
        <v/>
      </c>
      <c r="S30" s="7">
        <f>IF($A30="","",IF(OR(R30="",Q30=""),"",IFERROR(R30*Q30,0)))</f>
        <v/>
      </c>
      <c r="T30" s="9">
        <f>IF($A30="","",IF(H30="Cedolare secca","Sì","No"))</f>
        <v/>
      </c>
      <c r="U30" s="7">
        <f>IF($A30="","",IF(T30="Sì",0,IF(OR(S30="",P30=""),"",IFERROR(S30*P30,0))))</f>
        <v/>
      </c>
      <c r="V30" s="4" t="n"/>
      <c r="W30" s="9">
        <f>IF($A30="","",IF(U30="","",IF(U30=0,"Esente",IF(V30&lt;&gt;"","Pagato",IFERROR(IF(TODAY()&gt;DATE(YEAR(K30),MONTH(K30),DAY(K30)),"Da verificare","In scadenza"),"Da verificare")))))</f>
        <v/>
      </c>
      <c r="X30" s="2" t="n"/>
      <c r="Y30" s="10" t="n"/>
    </row>
    <row r="31" ht="24" customHeight="1">
      <c r="A31" s="2" t="n"/>
      <c r="B31" s="3" t="n"/>
      <c r="C31" s="3" t="n"/>
      <c r="D31" s="3" t="n"/>
      <c r="E31" s="3" t="n"/>
      <c r="F31" s="2" t="n"/>
      <c r="G31" s="2" t="n"/>
      <c r="H31" s="2" t="n"/>
      <c r="I31" s="4" t="n"/>
      <c r="J31" s="4" t="n"/>
      <c r="K31" s="4" t="n"/>
      <c r="L31" s="5" t="n"/>
      <c r="M31" s="6" t="n"/>
      <c r="N31" s="6" t="n"/>
      <c r="O31" s="6" t="n"/>
      <c r="P31" s="6" t="n"/>
      <c r="Q31" s="11">
        <f>IF($A31="","",IFERROR(VLOOKUP("Imposta bollo contratto",'Parametri e istruzioni'!$A$4:$B$9,2,FALSE),""))</f>
        <v/>
      </c>
      <c r="R31" s="12">
        <f>IF($A31="","",IF(OR(N31="",O31="",P31=""),"",IFERROR(MAX(ROUNDUP(N31/4,0),ROUNDUP(O31/100,0))*P31,"")))</f>
        <v/>
      </c>
      <c r="S31" s="11">
        <f>IF($A31="","",IF(OR(R31="",Q31=""),"",IFERROR(R31*Q31,0)))</f>
        <v/>
      </c>
      <c r="T31" s="13">
        <f>IF($A31="","",IF(H31="Cedolare secca","Sì","No"))</f>
        <v/>
      </c>
      <c r="U31" s="11">
        <f>IF($A31="","",IF(T31="Sì",0,IF(OR(S31="",P31=""),"",IFERROR(S31*P31,0))))</f>
        <v/>
      </c>
      <c r="V31" s="4" t="n"/>
      <c r="W31" s="13">
        <f>IF($A31="","",IF(U31="","",IF(U31=0,"Esente",IF(V31&lt;&gt;"","Pagato",IFERROR(IF(TODAY()&gt;DATE(YEAR(K31),MONTH(K31),DAY(K31)),"Da verificare","In scadenza"),"Da verificare")))))</f>
        <v/>
      </c>
      <c r="X31" s="2" t="n"/>
      <c r="Y31" s="10" t="n"/>
    </row>
    <row r="32" ht="24" customHeight="1">
      <c r="A32" s="2" t="n"/>
      <c r="B32" s="3" t="n"/>
      <c r="C32" s="3" t="n"/>
      <c r="D32" s="3" t="n"/>
      <c r="E32" s="3" t="n"/>
      <c r="F32" s="2" t="n"/>
      <c r="G32" s="2" t="n"/>
      <c r="H32" s="2" t="n"/>
      <c r="I32" s="4" t="n"/>
      <c r="J32" s="4" t="n"/>
      <c r="K32" s="4" t="n"/>
      <c r="L32" s="5" t="n"/>
      <c r="M32" s="6" t="n"/>
      <c r="N32" s="6" t="n"/>
      <c r="O32" s="6" t="n"/>
      <c r="P32" s="6" t="n"/>
      <c r="Q32" s="7">
        <f>IF($A32="","",IFERROR(VLOOKUP("Imposta bollo contratto",'Parametri e istruzioni'!$A$4:$B$9,2,FALSE),""))</f>
        <v/>
      </c>
      <c r="R32" s="8">
        <f>IF($A32="","",IF(OR(N32="",O32="",P32=""),"",IFERROR(MAX(ROUNDUP(N32/4,0),ROUNDUP(O32/100,0))*P32,"")))</f>
        <v/>
      </c>
      <c r="S32" s="7">
        <f>IF($A32="","",IF(OR(R32="",Q32=""),"",IFERROR(R32*Q32,0)))</f>
        <v/>
      </c>
      <c r="T32" s="9">
        <f>IF($A32="","",IF(H32="Cedolare secca","Sì","No"))</f>
        <v/>
      </c>
      <c r="U32" s="7">
        <f>IF($A32="","",IF(T32="Sì",0,IF(OR(S32="",P32=""),"",IFERROR(S32*P32,0))))</f>
        <v/>
      </c>
      <c r="V32" s="4" t="n"/>
      <c r="W32" s="9">
        <f>IF($A32="","",IF(U32="","",IF(U32=0,"Esente",IF(V32&lt;&gt;"","Pagato",IFERROR(IF(TODAY()&gt;DATE(YEAR(K32),MONTH(K32),DAY(K32)),"Da verificare","In scadenza"),"Da verificare")))))</f>
        <v/>
      </c>
      <c r="X32" s="2" t="n"/>
      <c r="Y32" s="10" t="n"/>
    </row>
    <row r="33" ht="24" customHeight="1">
      <c r="A33" s="2" t="n"/>
      <c r="B33" s="3" t="n"/>
      <c r="C33" s="3" t="n"/>
      <c r="D33" s="3" t="n"/>
      <c r="E33" s="3" t="n"/>
      <c r="F33" s="2" t="n"/>
      <c r="G33" s="2" t="n"/>
      <c r="H33" s="2" t="n"/>
      <c r="I33" s="4" t="n"/>
      <c r="J33" s="4" t="n"/>
      <c r="K33" s="4" t="n"/>
      <c r="L33" s="5" t="n"/>
      <c r="M33" s="6" t="n"/>
      <c r="N33" s="6" t="n"/>
      <c r="O33" s="6" t="n"/>
      <c r="P33" s="6" t="n"/>
      <c r="Q33" s="11">
        <f>IF($A33="","",IFERROR(VLOOKUP("Imposta bollo contratto",'Parametri e istruzioni'!$A$4:$B$9,2,FALSE),""))</f>
        <v/>
      </c>
      <c r="R33" s="12">
        <f>IF($A33="","",IF(OR(N33="",O33="",P33=""),"",IFERROR(MAX(ROUNDUP(N33/4,0),ROUNDUP(O33/100,0))*P33,"")))</f>
        <v/>
      </c>
      <c r="S33" s="11">
        <f>IF($A33="","",IF(OR(R33="",Q33=""),"",IFERROR(R33*Q33,0)))</f>
        <v/>
      </c>
      <c r="T33" s="13">
        <f>IF($A33="","",IF(H33="Cedolare secca","Sì","No"))</f>
        <v/>
      </c>
      <c r="U33" s="11">
        <f>IF($A33="","",IF(T33="Sì",0,IF(OR(S33="",P33=""),"",IFERROR(S33*P33,0))))</f>
        <v/>
      </c>
      <c r="V33" s="4" t="n"/>
      <c r="W33" s="13">
        <f>IF($A33="","",IF(U33="","",IF(U33=0,"Esente",IF(V33&lt;&gt;"","Pagato",IFERROR(IF(TODAY()&gt;DATE(YEAR(K33),MONTH(K33),DAY(K33)),"Da verificare","In scadenza"),"Da verificare")))))</f>
        <v/>
      </c>
      <c r="X33" s="2" t="n"/>
      <c r="Y33" s="10" t="n"/>
    </row>
    <row r="34" ht="24" customHeight="1">
      <c r="A34" s="2" t="n"/>
      <c r="B34" s="3" t="n"/>
      <c r="C34" s="3" t="n"/>
      <c r="D34" s="3" t="n"/>
      <c r="E34" s="3" t="n"/>
      <c r="F34" s="2" t="n"/>
      <c r="G34" s="2" t="n"/>
      <c r="H34" s="2" t="n"/>
      <c r="I34" s="4" t="n"/>
      <c r="J34" s="4" t="n"/>
      <c r="K34" s="4" t="n"/>
      <c r="L34" s="5" t="n"/>
      <c r="M34" s="6" t="n"/>
      <c r="N34" s="6" t="n"/>
      <c r="O34" s="6" t="n"/>
      <c r="P34" s="6" t="n"/>
      <c r="Q34" s="7">
        <f>IF($A34="","",IFERROR(VLOOKUP("Imposta bollo contratto",'Parametri e istruzioni'!$A$4:$B$9,2,FALSE),""))</f>
        <v/>
      </c>
      <c r="R34" s="8">
        <f>IF($A34="","",IF(OR(N34="",O34="",P34=""),"",IFERROR(MAX(ROUNDUP(N34/4,0),ROUNDUP(O34/100,0))*P34,"")))</f>
        <v/>
      </c>
      <c r="S34" s="7">
        <f>IF($A34="","",IF(OR(R34="",Q34=""),"",IFERROR(R34*Q34,0)))</f>
        <v/>
      </c>
      <c r="T34" s="9">
        <f>IF($A34="","",IF(H34="Cedolare secca","Sì","No"))</f>
        <v/>
      </c>
      <c r="U34" s="7">
        <f>IF($A34="","",IF(T34="Sì",0,IF(OR(S34="",P34=""),"",IFERROR(S34*P34,0))))</f>
        <v/>
      </c>
      <c r="V34" s="4" t="n"/>
      <c r="W34" s="9">
        <f>IF($A34="","",IF(U34="","",IF(U34=0,"Esente",IF(V34&lt;&gt;"","Pagato",IFERROR(IF(TODAY()&gt;DATE(YEAR(K34),MONTH(K34),DAY(K34)),"Da verificare","In scadenza"),"Da verificare")))))</f>
        <v/>
      </c>
      <c r="X34" s="2" t="n"/>
      <c r="Y34" s="10" t="n"/>
    </row>
    <row r="35" ht="24" customHeight="1">
      <c r="A35" s="2" t="n"/>
      <c r="B35" s="3" t="n"/>
      <c r="C35" s="3" t="n"/>
      <c r="D35" s="3" t="n"/>
      <c r="E35" s="3" t="n"/>
      <c r="F35" s="2" t="n"/>
      <c r="G35" s="2" t="n"/>
      <c r="H35" s="2" t="n"/>
      <c r="I35" s="4" t="n"/>
      <c r="J35" s="4" t="n"/>
      <c r="K35" s="4" t="n"/>
      <c r="L35" s="5" t="n"/>
      <c r="M35" s="6" t="n"/>
      <c r="N35" s="6" t="n"/>
      <c r="O35" s="6" t="n"/>
      <c r="P35" s="6" t="n"/>
      <c r="Q35" s="11">
        <f>IF($A35="","",IFERROR(VLOOKUP("Imposta bollo contratto",'Parametri e istruzioni'!$A$4:$B$9,2,FALSE),""))</f>
        <v/>
      </c>
      <c r="R35" s="12">
        <f>IF($A35="","",IF(OR(N35="",O35="",P35=""),"",IFERROR(MAX(ROUNDUP(N35/4,0),ROUNDUP(O35/100,0))*P35,"")))</f>
        <v/>
      </c>
      <c r="S35" s="11">
        <f>IF($A35="","",IF(OR(R35="",Q35=""),"",IFERROR(R35*Q35,0)))</f>
        <v/>
      </c>
      <c r="T35" s="13">
        <f>IF($A35="","",IF(H35="Cedolare secca","Sì","No"))</f>
        <v/>
      </c>
      <c r="U35" s="11">
        <f>IF($A35="","",IF(T35="Sì",0,IF(OR(S35="",P35=""),"",IFERROR(S35*P35,0))))</f>
        <v/>
      </c>
      <c r="V35" s="4" t="n"/>
      <c r="W35" s="13">
        <f>IF($A35="","",IF(U35="","",IF(U35=0,"Esente",IF(V35&lt;&gt;"","Pagato",IFERROR(IF(TODAY()&gt;DATE(YEAR(K35),MONTH(K35),DAY(K35)),"Da verificare","In scadenza"),"Da verificare")))))</f>
        <v/>
      </c>
      <c r="X35" s="2" t="n"/>
      <c r="Y35" s="10" t="n"/>
    </row>
    <row r="36" ht="24" customHeight="1">
      <c r="A36" s="2" t="n"/>
      <c r="B36" s="3" t="n"/>
      <c r="C36" s="3" t="n"/>
      <c r="D36" s="3" t="n"/>
      <c r="E36" s="3" t="n"/>
      <c r="F36" s="2" t="n"/>
      <c r="G36" s="2" t="n"/>
      <c r="H36" s="2" t="n"/>
      <c r="I36" s="4" t="n"/>
      <c r="J36" s="4" t="n"/>
      <c r="K36" s="4" t="n"/>
      <c r="L36" s="5" t="n"/>
      <c r="M36" s="6" t="n"/>
      <c r="N36" s="6" t="n"/>
      <c r="O36" s="6" t="n"/>
      <c r="P36" s="6" t="n"/>
      <c r="Q36" s="7">
        <f>IF($A36="","",IFERROR(VLOOKUP("Imposta bollo contratto",'Parametri e istruzioni'!$A$4:$B$9,2,FALSE),""))</f>
        <v/>
      </c>
      <c r="R36" s="8">
        <f>IF($A36="","",IF(OR(N36="",O36="",P36=""),"",IFERROR(MAX(ROUNDUP(N36/4,0),ROUNDUP(O36/100,0))*P36,"")))</f>
        <v/>
      </c>
      <c r="S36" s="7">
        <f>IF($A36="","",IF(OR(R36="",Q36=""),"",IFERROR(R36*Q36,0)))</f>
        <v/>
      </c>
      <c r="T36" s="9">
        <f>IF($A36="","",IF(H36="Cedolare secca","Sì","No"))</f>
        <v/>
      </c>
      <c r="U36" s="7">
        <f>IF($A36="","",IF(T36="Sì",0,IF(OR(S36="",P36=""),"",IFERROR(S36*P36,0))))</f>
        <v/>
      </c>
      <c r="V36" s="4" t="n"/>
      <c r="W36" s="9">
        <f>IF($A36="","",IF(U36="","",IF(U36=0,"Esente",IF(V36&lt;&gt;"","Pagato",IFERROR(IF(TODAY()&gt;DATE(YEAR(K36),MONTH(K36),DAY(K36)),"Da verificare","In scadenza"),"Da verificare")))))</f>
        <v/>
      </c>
      <c r="X36" s="2" t="n"/>
      <c r="Y36" s="10" t="n"/>
    </row>
    <row r="37" ht="24" customHeight="1">
      <c r="A37" s="2" t="n"/>
      <c r="B37" s="3" t="n"/>
      <c r="C37" s="3" t="n"/>
      <c r="D37" s="3" t="n"/>
      <c r="E37" s="3" t="n"/>
      <c r="F37" s="2" t="n"/>
      <c r="G37" s="2" t="n"/>
      <c r="H37" s="2" t="n"/>
      <c r="I37" s="4" t="n"/>
      <c r="J37" s="4" t="n"/>
      <c r="K37" s="4" t="n"/>
      <c r="L37" s="5" t="n"/>
      <c r="M37" s="6" t="n"/>
      <c r="N37" s="6" t="n"/>
      <c r="O37" s="6" t="n"/>
      <c r="P37" s="6" t="n"/>
      <c r="Q37" s="11">
        <f>IF($A37="","",IFERROR(VLOOKUP("Imposta bollo contratto",'Parametri e istruzioni'!$A$4:$B$9,2,FALSE),""))</f>
        <v/>
      </c>
      <c r="R37" s="12">
        <f>IF($A37="","",IF(OR(N37="",O37="",P37=""),"",IFERROR(MAX(ROUNDUP(N37/4,0),ROUNDUP(O37/100,0))*P37,"")))</f>
        <v/>
      </c>
      <c r="S37" s="11">
        <f>IF($A37="","",IF(OR(R37="",Q37=""),"",IFERROR(R37*Q37,0)))</f>
        <v/>
      </c>
      <c r="T37" s="13">
        <f>IF($A37="","",IF(H37="Cedolare secca","Sì","No"))</f>
        <v/>
      </c>
      <c r="U37" s="11">
        <f>IF($A37="","",IF(T37="Sì",0,IF(OR(S37="",P37=""),"",IFERROR(S37*P37,0))))</f>
        <v/>
      </c>
      <c r="V37" s="4" t="n"/>
      <c r="W37" s="13">
        <f>IF($A37="","",IF(U37="","",IF(U37=0,"Esente",IF(V37&lt;&gt;"","Pagato",IFERROR(IF(TODAY()&gt;DATE(YEAR(K37),MONTH(K37),DAY(K37)),"Da verificare","In scadenza"),"Da verificare")))))</f>
        <v/>
      </c>
      <c r="X37" s="2" t="n"/>
      <c r="Y37" s="10" t="n"/>
    </row>
    <row r="38" ht="24" customHeight="1">
      <c r="A38" s="2" t="n"/>
      <c r="B38" s="3" t="n"/>
      <c r="C38" s="3" t="n"/>
      <c r="D38" s="3" t="n"/>
      <c r="E38" s="3" t="n"/>
      <c r="F38" s="2" t="n"/>
      <c r="G38" s="2" t="n"/>
      <c r="H38" s="2" t="n"/>
      <c r="I38" s="4" t="n"/>
      <c r="J38" s="4" t="n"/>
      <c r="K38" s="4" t="n"/>
      <c r="L38" s="5" t="n"/>
      <c r="M38" s="6" t="n"/>
      <c r="N38" s="6" t="n"/>
      <c r="O38" s="6" t="n"/>
      <c r="P38" s="6" t="n"/>
      <c r="Q38" s="7">
        <f>IF($A38="","",IFERROR(VLOOKUP("Imposta bollo contratto",'Parametri e istruzioni'!$A$4:$B$9,2,FALSE),""))</f>
        <v/>
      </c>
      <c r="R38" s="8">
        <f>IF($A38="","",IF(OR(N38="",O38="",P38=""),"",IFERROR(MAX(ROUNDUP(N38/4,0),ROUNDUP(O38/100,0))*P38,"")))</f>
        <v/>
      </c>
      <c r="S38" s="7">
        <f>IF($A38="","",IF(OR(R38="",Q38=""),"",IFERROR(R38*Q38,0)))</f>
        <v/>
      </c>
      <c r="T38" s="9">
        <f>IF($A38="","",IF(H38="Cedolare secca","Sì","No"))</f>
        <v/>
      </c>
      <c r="U38" s="7">
        <f>IF($A38="","",IF(T38="Sì",0,IF(OR(S38="",P38=""),"",IFERROR(S38*P38,0))))</f>
        <v/>
      </c>
      <c r="V38" s="4" t="n"/>
      <c r="W38" s="9">
        <f>IF($A38="","",IF(U38="","",IF(U38=0,"Esente",IF(V38&lt;&gt;"","Pagato",IFERROR(IF(TODAY()&gt;DATE(YEAR(K38),MONTH(K38),DAY(K38)),"Da verificare","In scadenza"),"Da verificare")))))</f>
        <v/>
      </c>
      <c r="X38" s="2" t="n"/>
      <c r="Y38" s="10" t="n"/>
    </row>
    <row r="39" ht="24" customHeight="1">
      <c r="A39" s="2" t="n"/>
      <c r="B39" s="3" t="n"/>
      <c r="C39" s="3" t="n"/>
      <c r="D39" s="3" t="n"/>
      <c r="E39" s="3" t="n"/>
      <c r="F39" s="2" t="n"/>
      <c r="G39" s="2" t="n"/>
      <c r="H39" s="2" t="n"/>
      <c r="I39" s="4" t="n"/>
      <c r="J39" s="4" t="n"/>
      <c r="K39" s="4" t="n"/>
      <c r="L39" s="5" t="n"/>
      <c r="M39" s="6" t="n"/>
      <c r="N39" s="6" t="n"/>
      <c r="O39" s="6" t="n"/>
      <c r="P39" s="6" t="n"/>
      <c r="Q39" s="11">
        <f>IF($A39="","",IFERROR(VLOOKUP("Imposta bollo contratto",'Parametri e istruzioni'!$A$4:$B$9,2,FALSE),""))</f>
        <v/>
      </c>
      <c r="R39" s="12">
        <f>IF($A39="","",IF(OR(N39="",O39="",P39=""),"",IFERROR(MAX(ROUNDUP(N39/4,0),ROUNDUP(O39/100,0))*P39,"")))</f>
        <v/>
      </c>
      <c r="S39" s="11">
        <f>IF($A39="","",IF(OR(R39="",Q39=""),"",IFERROR(R39*Q39,0)))</f>
        <v/>
      </c>
      <c r="T39" s="13">
        <f>IF($A39="","",IF(H39="Cedolare secca","Sì","No"))</f>
        <v/>
      </c>
      <c r="U39" s="11">
        <f>IF($A39="","",IF(T39="Sì",0,IF(OR(S39="",P39=""),"",IFERROR(S39*P39,0))))</f>
        <v/>
      </c>
      <c r="V39" s="4" t="n"/>
      <c r="W39" s="13">
        <f>IF($A39="","",IF(U39="","",IF(U39=0,"Esente",IF(V39&lt;&gt;"","Pagato",IFERROR(IF(TODAY()&gt;DATE(YEAR(K39),MONTH(K39),DAY(K39)),"Da verificare","In scadenza"),"Da verificare")))))</f>
        <v/>
      </c>
      <c r="X39" s="2" t="n"/>
      <c r="Y39" s="10" t="n"/>
    </row>
    <row r="40" ht="24" customHeight="1">
      <c r="A40" s="2" t="n"/>
      <c r="B40" s="3" t="n"/>
      <c r="C40" s="3" t="n"/>
      <c r="D40" s="3" t="n"/>
      <c r="E40" s="3" t="n"/>
      <c r="F40" s="2" t="n"/>
      <c r="G40" s="2" t="n"/>
      <c r="H40" s="2" t="n"/>
      <c r="I40" s="4" t="n"/>
      <c r="J40" s="4" t="n"/>
      <c r="K40" s="4" t="n"/>
      <c r="L40" s="5" t="n"/>
      <c r="M40" s="6" t="n"/>
      <c r="N40" s="6" t="n"/>
      <c r="O40" s="6" t="n"/>
      <c r="P40" s="6" t="n"/>
      <c r="Q40" s="7">
        <f>IF($A40="","",IFERROR(VLOOKUP("Imposta bollo contratto",'Parametri e istruzioni'!$A$4:$B$9,2,FALSE),""))</f>
        <v/>
      </c>
      <c r="R40" s="8">
        <f>IF($A40="","",IF(OR(N40="",O40="",P40=""),"",IFERROR(MAX(ROUNDUP(N40/4,0),ROUNDUP(O40/100,0))*P40,"")))</f>
        <v/>
      </c>
      <c r="S40" s="7">
        <f>IF($A40="","",IF(OR(R40="",Q40=""),"",IFERROR(R40*Q40,0)))</f>
        <v/>
      </c>
      <c r="T40" s="9">
        <f>IF($A40="","",IF(H40="Cedolare secca","Sì","No"))</f>
        <v/>
      </c>
      <c r="U40" s="7">
        <f>IF($A40="","",IF(T40="Sì",0,IF(OR(S40="",P40=""),"",IFERROR(S40*P40,0))))</f>
        <v/>
      </c>
      <c r="V40" s="4" t="n"/>
      <c r="W40" s="9">
        <f>IF($A40="","",IF(U40="","",IF(U40=0,"Esente",IF(V40&lt;&gt;"","Pagato",IFERROR(IF(TODAY()&gt;DATE(YEAR(K40),MONTH(K40),DAY(K40)),"Da verificare","In scadenza"),"Da verificare")))))</f>
        <v/>
      </c>
      <c r="X40" s="2" t="n"/>
      <c r="Y40" s="10" t="n"/>
    </row>
    <row r="41" ht="24" customHeight="1">
      <c r="A41" s="2" t="n"/>
      <c r="B41" s="3" t="n"/>
      <c r="C41" s="3" t="n"/>
      <c r="D41" s="3" t="n"/>
      <c r="E41" s="3" t="n"/>
      <c r="F41" s="2" t="n"/>
      <c r="G41" s="2" t="n"/>
      <c r="H41" s="2" t="n"/>
      <c r="I41" s="4" t="n"/>
      <c r="J41" s="4" t="n"/>
      <c r="K41" s="4" t="n"/>
      <c r="L41" s="5" t="n"/>
      <c r="M41" s="6" t="n"/>
      <c r="N41" s="6" t="n"/>
      <c r="O41" s="6" t="n"/>
      <c r="P41" s="6" t="n"/>
      <c r="Q41" s="11">
        <f>IF($A41="","",IFERROR(VLOOKUP("Imposta bollo contratto",'Parametri e istruzioni'!$A$4:$B$9,2,FALSE),""))</f>
        <v/>
      </c>
      <c r="R41" s="12">
        <f>IF($A41="","",IF(OR(N41="",O41="",P41=""),"",IFERROR(MAX(ROUNDUP(N41/4,0),ROUNDUP(O41/100,0))*P41,"")))</f>
        <v/>
      </c>
      <c r="S41" s="11">
        <f>IF($A41="","",IF(OR(R41="",Q41=""),"",IFERROR(R41*Q41,0)))</f>
        <v/>
      </c>
      <c r="T41" s="13">
        <f>IF($A41="","",IF(H41="Cedolare secca","Sì","No"))</f>
        <v/>
      </c>
      <c r="U41" s="11">
        <f>IF($A41="","",IF(T41="Sì",0,IF(OR(S41="",P41=""),"",IFERROR(S41*P41,0))))</f>
        <v/>
      </c>
      <c r="V41" s="4" t="n"/>
      <c r="W41" s="13">
        <f>IF($A41="","",IF(U41="","",IF(U41=0,"Esente",IF(V41&lt;&gt;"","Pagato",IFERROR(IF(TODAY()&gt;DATE(YEAR(K41),MONTH(K41),DAY(K41)),"Da verificare","In scadenza"),"Da verificare")))))</f>
        <v/>
      </c>
      <c r="X41" s="2" t="n"/>
      <c r="Y41" s="10" t="n"/>
    </row>
    <row r="42" ht="24" customHeight="1">
      <c r="A42" s="2" t="n"/>
      <c r="B42" s="3" t="n"/>
      <c r="C42" s="3" t="n"/>
      <c r="D42" s="3" t="n"/>
      <c r="E42" s="3" t="n"/>
      <c r="F42" s="2" t="n"/>
      <c r="G42" s="2" t="n"/>
      <c r="H42" s="2" t="n"/>
      <c r="I42" s="4" t="n"/>
      <c r="J42" s="4" t="n"/>
      <c r="K42" s="4" t="n"/>
      <c r="L42" s="5" t="n"/>
      <c r="M42" s="6" t="n"/>
      <c r="N42" s="6" t="n"/>
      <c r="O42" s="6" t="n"/>
      <c r="P42" s="6" t="n"/>
      <c r="Q42" s="7">
        <f>IF($A42="","",IFERROR(VLOOKUP("Imposta bollo contratto",'Parametri e istruzioni'!$A$4:$B$9,2,FALSE),""))</f>
        <v/>
      </c>
      <c r="R42" s="8">
        <f>IF($A42="","",IF(OR(N42="",O42="",P42=""),"",IFERROR(MAX(ROUNDUP(N42/4,0),ROUNDUP(O42/100,0))*P42,"")))</f>
        <v/>
      </c>
      <c r="S42" s="7">
        <f>IF($A42="","",IF(OR(R42="",Q42=""),"",IFERROR(R42*Q42,0)))</f>
        <v/>
      </c>
      <c r="T42" s="9">
        <f>IF($A42="","",IF(H42="Cedolare secca","Sì","No"))</f>
        <v/>
      </c>
      <c r="U42" s="7">
        <f>IF($A42="","",IF(T42="Sì",0,IF(OR(S42="",P42=""),"",IFERROR(S42*P42,0))))</f>
        <v/>
      </c>
      <c r="V42" s="4" t="n"/>
      <c r="W42" s="9">
        <f>IF($A42="","",IF(U42="","",IF(U42=0,"Esente",IF(V42&lt;&gt;"","Pagato",IFERROR(IF(TODAY()&gt;DATE(YEAR(K42),MONTH(K42),DAY(K42)),"Da verificare","In scadenza"),"Da verificare")))))</f>
        <v/>
      </c>
      <c r="X42" s="2" t="n"/>
      <c r="Y42" s="10" t="n"/>
    </row>
    <row r="43" ht="24" customHeight="1">
      <c r="A43" s="2" t="n"/>
      <c r="B43" s="3" t="n"/>
      <c r="C43" s="3" t="n"/>
      <c r="D43" s="3" t="n"/>
      <c r="E43" s="3" t="n"/>
      <c r="F43" s="2" t="n"/>
      <c r="G43" s="2" t="n"/>
      <c r="H43" s="2" t="n"/>
      <c r="I43" s="4" t="n"/>
      <c r="J43" s="4" t="n"/>
      <c r="K43" s="4" t="n"/>
      <c r="L43" s="5" t="n"/>
      <c r="M43" s="6" t="n"/>
      <c r="N43" s="6" t="n"/>
      <c r="O43" s="6" t="n"/>
      <c r="P43" s="6" t="n"/>
      <c r="Q43" s="11">
        <f>IF($A43="","",IFERROR(VLOOKUP("Imposta bollo contratto",'Parametri e istruzioni'!$A$4:$B$9,2,FALSE),""))</f>
        <v/>
      </c>
      <c r="R43" s="12">
        <f>IF($A43="","",IF(OR(N43="",O43="",P43=""),"",IFERROR(MAX(ROUNDUP(N43/4,0),ROUNDUP(O43/100,0))*P43,"")))</f>
        <v/>
      </c>
      <c r="S43" s="11">
        <f>IF($A43="","",IF(OR(R43="",Q43=""),"",IFERROR(R43*Q43,0)))</f>
        <v/>
      </c>
      <c r="T43" s="13">
        <f>IF($A43="","",IF(H43="Cedolare secca","Sì","No"))</f>
        <v/>
      </c>
      <c r="U43" s="11">
        <f>IF($A43="","",IF(T43="Sì",0,IF(OR(S43="",P43=""),"",IFERROR(S43*P43,0))))</f>
        <v/>
      </c>
      <c r="V43" s="4" t="n"/>
      <c r="W43" s="13">
        <f>IF($A43="","",IF(U43="","",IF(U43=0,"Esente",IF(V43&lt;&gt;"","Pagato",IFERROR(IF(TODAY()&gt;DATE(YEAR(K43),MONTH(K43),DAY(K43)),"Da verificare","In scadenza"),"Da verificare")))))</f>
        <v/>
      </c>
      <c r="X43" s="2" t="n"/>
      <c r="Y43" s="10" t="n"/>
    </row>
    <row r="44" ht="24" customHeight="1">
      <c r="A44" s="2" t="n"/>
      <c r="B44" s="3" t="n"/>
      <c r="C44" s="3" t="n"/>
      <c r="D44" s="3" t="n"/>
      <c r="E44" s="3" t="n"/>
      <c r="F44" s="2" t="n"/>
      <c r="G44" s="2" t="n"/>
      <c r="H44" s="2" t="n"/>
      <c r="I44" s="4" t="n"/>
      <c r="J44" s="4" t="n"/>
      <c r="K44" s="4" t="n"/>
      <c r="L44" s="5" t="n"/>
      <c r="M44" s="6" t="n"/>
      <c r="N44" s="6" t="n"/>
      <c r="O44" s="6" t="n"/>
      <c r="P44" s="6" t="n"/>
      <c r="Q44" s="7">
        <f>IF($A44="","",IFERROR(VLOOKUP("Imposta bollo contratto",'Parametri e istruzioni'!$A$4:$B$9,2,FALSE),""))</f>
        <v/>
      </c>
      <c r="R44" s="8">
        <f>IF($A44="","",IF(OR(N44="",O44="",P44=""),"",IFERROR(MAX(ROUNDUP(N44/4,0),ROUNDUP(O44/100,0))*P44,"")))</f>
        <v/>
      </c>
      <c r="S44" s="7">
        <f>IF($A44="","",IF(OR(R44="",Q44=""),"",IFERROR(R44*Q44,0)))</f>
        <v/>
      </c>
      <c r="T44" s="9">
        <f>IF($A44="","",IF(H44="Cedolare secca","Sì","No"))</f>
        <v/>
      </c>
      <c r="U44" s="7">
        <f>IF($A44="","",IF(T44="Sì",0,IF(OR(S44="",P44=""),"",IFERROR(S44*P44,0))))</f>
        <v/>
      </c>
      <c r="V44" s="4" t="n"/>
      <c r="W44" s="9">
        <f>IF($A44="","",IF(U44="","",IF(U44=0,"Esente",IF(V44&lt;&gt;"","Pagato",IFERROR(IF(TODAY()&gt;DATE(YEAR(K44),MONTH(K44),DAY(K44)),"Da verificare","In scadenza"),"Da verificare")))))</f>
        <v/>
      </c>
      <c r="X44" s="2" t="n"/>
      <c r="Y44" s="10" t="n"/>
    </row>
    <row r="45" ht="24" customHeight="1">
      <c r="A45" s="2" t="n"/>
      <c r="B45" s="3" t="n"/>
      <c r="C45" s="3" t="n"/>
      <c r="D45" s="3" t="n"/>
      <c r="E45" s="3" t="n"/>
      <c r="F45" s="2" t="n"/>
      <c r="G45" s="2" t="n"/>
      <c r="H45" s="2" t="n"/>
      <c r="I45" s="4" t="n"/>
      <c r="J45" s="4" t="n"/>
      <c r="K45" s="4" t="n"/>
      <c r="L45" s="5" t="n"/>
      <c r="M45" s="6" t="n"/>
      <c r="N45" s="6" t="n"/>
      <c r="O45" s="6" t="n"/>
      <c r="P45" s="6" t="n"/>
      <c r="Q45" s="11">
        <f>IF($A45="","",IFERROR(VLOOKUP("Imposta bollo contratto",'Parametri e istruzioni'!$A$4:$B$9,2,FALSE),""))</f>
        <v/>
      </c>
      <c r="R45" s="12">
        <f>IF($A45="","",IF(OR(N45="",O45="",P45=""),"",IFERROR(MAX(ROUNDUP(N45/4,0),ROUNDUP(O45/100,0))*P45,"")))</f>
        <v/>
      </c>
      <c r="S45" s="11">
        <f>IF($A45="","",IF(OR(R45="",Q45=""),"",IFERROR(R45*Q45,0)))</f>
        <v/>
      </c>
      <c r="T45" s="13">
        <f>IF($A45="","",IF(H45="Cedolare secca","Sì","No"))</f>
        <v/>
      </c>
      <c r="U45" s="11">
        <f>IF($A45="","",IF(T45="Sì",0,IF(OR(S45="",P45=""),"",IFERROR(S45*P45,0))))</f>
        <v/>
      </c>
      <c r="V45" s="4" t="n"/>
      <c r="W45" s="13">
        <f>IF($A45="","",IF(U45="","",IF(U45=0,"Esente",IF(V45&lt;&gt;"","Pagato",IFERROR(IF(TODAY()&gt;DATE(YEAR(K45),MONTH(K45),DAY(K45)),"Da verificare","In scadenza"),"Da verificare")))))</f>
        <v/>
      </c>
      <c r="X45" s="2" t="n"/>
      <c r="Y45" s="10" t="n"/>
    </row>
    <row r="46" ht="24" customHeight="1">
      <c r="A46" s="2" t="n"/>
      <c r="B46" s="3" t="n"/>
      <c r="C46" s="3" t="n"/>
      <c r="D46" s="3" t="n"/>
      <c r="E46" s="3" t="n"/>
      <c r="F46" s="2" t="n"/>
      <c r="G46" s="2" t="n"/>
      <c r="H46" s="2" t="n"/>
      <c r="I46" s="4" t="n"/>
      <c r="J46" s="4" t="n"/>
      <c r="K46" s="4" t="n"/>
      <c r="L46" s="5" t="n"/>
      <c r="M46" s="6" t="n"/>
      <c r="N46" s="6" t="n"/>
      <c r="O46" s="6" t="n"/>
      <c r="P46" s="6" t="n"/>
      <c r="Q46" s="7">
        <f>IF($A46="","",IFERROR(VLOOKUP("Imposta bollo contratto",'Parametri e istruzioni'!$A$4:$B$9,2,FALSE),""))</f>
        <v/>
      </c>
      <c r="R46" s="8">
        <f>IF($A46="","",IF(OR(N46="",O46="",P46=""),"",IFERROR(MAX(ROUNDUP(N46/4,0),ROUNDUP(O46/100,0))*P46,"")))</f>
        <v/>
      </c>
      <c r="S46" s="7">
        <f>IF($A46="","",IF(OR(R46="",Q46=""),"",IFERROR(R46*Q46,0)))</f>
        <v/>
      </c>
      <c r="T46" s="9">
        <f>IF($A46="","",IF(H46="Cedolare secca","Sì","No"))</f>
        <v/>
      </c>
      <c r="U46" s="7">
        <f>IF($A46="","",IF(T46="Sì",0,IF(OR(S46="",P46=""),"",IFERROR(S46*P46,0))))</f>
        <v/>
      </c>
      <c r="V46" s="4" t="n"/>
      <c r="W46" s="9">
        <f>IF($A46="","",IF(U46="","",IF(U46=0,"Esente",IF(V46&lt;&gt;"","Pagato",IFERROR(IF(TODAY()&gt;DATE(YEAR(K46),MONTH(K46),DAY(K46)),"Da verificare","In scadenza"),"Da verificare")))))</f>
        <v/>
      </c>
      <c r="X46" s="2" t="n"/>
      <c r="Y46" s="10" t="n"/>
    </row>
    <row r="47" ht="24" customHeight="1">
      <c r="A47" s="2" t="n"/>
      <c r="B47" s="3" t="n"/>
      <c r="C47" s="3" t="n"/>
      <c r="D47" s="3" t="n"/>
      <c r="E47" s="3" t="n"/>
      <c r="F47" s="2" t="n"/>
      <c r="G47" s="2" t="n"/>
      <c r="H47" s="2" t="n"/>
      <c r="I47" s="4" t="n"/>
      <c r="J47" s="4" t="n"/>
      <c r="K47" s="4" t="n"/>
      <c r="L47" s="5" t="n"/>
      <c r="M47" s="6" t="n"/>
      <c r="N47" s="6" t="n"/>
      <c r="O47" s="6" t="n"/>
      <c r="P47" s="6" t="n"/>
      <c r="Q47" s="11">
        <f>IF($A47="","",IFERROR(VLOOKUP("Imposta bollo contratto",'Parametri e istruzioni'!$A$4:$B$9,2,FALSE),""))</f>
        <v/>
      </c>
      <c r="R47" s="12">
        <f>IF($A47="","",IF(OR(N47="",O47="",P47=""),"",IFERROR(MAX(ROUNDUP(N47/4,0),ROUNDUP(O47/100,0))*P47,"")))</f>
        <v/>
      </c>
      <c r="S47" s="11">
        <f>IF($A47="","",IF(OR(R47="",Q47=""),"",IFERROR(R47*Q47,0)))</f>
        <v/>
      </c>
      <c r="T47" s="13">
        <f>IF($A47="","",IF(H47="Cedolare secca","Sì","No"))</f>
        <v/>
      </c>
      <c r="U47" s="11">
        <f>IF($A47="","",IF(T47="Sì",0,IF(OR(S47="",P47=""),"",IFERROR(S47*P47,0))))</f>
        <v/>
      </c>
      <c r="V47" s="4" t="n"/>
      <c r="W47" s="13">
        <f>IF($A47="","",IF(U47="","",IF(U47=0,"Esente",IF(V47&lt;&gt;"","Pagato",IFERROR(IF(TODAY()&gt;DATE(YEAR(K47),MONTH(K47),DAY(K47)),"Da verificare","In scadenza"),"Da verificare")))))</f>
        <v/>
      </c>
      <c r="X47" s="2" t="n"/>
      <c r="Y47" s="10" t="n"/>
    </row>
    <row r="48" ht="24" customHeight="1">
      <c r="A48" s="2" t="n"/>
      <c r="B48" s="3" t="n"/>
      <c r="C48" s="3" t="n"/>
      <c r="D48" s="3" t="n"/>
      <c r="E48" s="3" t="n"/>
      <c r="F48" s="2" t="n"/>
      <c r="G48" s="2" t="n"/>
      <c r="H48" s="2" t="n"/>
      <c r="I48" s="4" t="n"/>
      <c r="J48" s="4" t="n"/>
      <c r="K48" s="4" t="n"/>
      <c r="L48" s="5" t="n"/>
      <c r="M48" s="6" t="n"/>
      <c r="N48" s="6" t="n"/>
      <c r="O48" s="6" t="n"/>
      <c r="P48" s="6" t="n"/>
      <c r="Q48" s="7">
        <f>IF($A48="","",IFERROR(VLOOKUP("Imposta bollo contratto",'Parametri e istruzioni'!$A$4:$B$9,2,FALSE),""))</f>
        <v/>
      </c>
      <c r="R48" s="8">
        <f>IF($A48="","",IF(OR(N48="",O48="",P48=""),"",IFERROR(MAX(ROUNDUP(N48/4,0),ROUNDUP(O48/100,0))*P48,"")))</f>
        <v/>
      </c>
      <c r="S48" s="7">
        <f>IF($A48="","",IF(OR(R48="",Q48=""),"",IFERROR(R48*Q48,0)))</f>
        <v/>
      </c>
      <c r="T48" s="9">
        <f>IF($A48="","",IF(H48="Cedolare secca","Sì","No"))</f>
        <v/>
      </c>
      <c r="U48" s="7">
        <f>IF($A48="","",IF(T48="Sì",0,IF(OR(S48="",P48=""),"",IFERROR(S48*P48,0))))</f>
        <v/>
      </c>
      <c r="V48" s="4" t="n"/>
      <c r="W48" s="9">
        <f>IF($A48="","",IF(U48="","",IF(U48=0,"Esente",IF(V48&lt;&gt;"","Pagato",IFERROR(IF(TODAY()&gt;DATE(YEAR(K48),MONTH(K48),DAY(K48)),"Da verificare","In scadenza"),"Da verificare")))))</f>
        <v/>
      </c>
      <c r="X48" s="2" t="n"/>
      <c r="Y48" s="10" t="n"/>
    </row>
    <row r="49" ht="24" customHeight="1">
      <c r="A49" s="2" t="n"/>
      <c r="B49" s="3" t="n"/>
      <c r="C49" s="3" t="n"/>
      <c r="D49" s="3" t="n"/>
      <c r="E49" s="3" t="n"/>
      <c r="F49" s="2" t="n"/>
      <c r="G49" s="2" t="n"/>
      <c r="H49" s="2" t="n"/>
      <c r="I49" s="4" t="n"/>
      <c r="J49" s="4" t="n"/>
      <c r="K49" s="4" t="n"/>
      <c r="L49" s="5" t="n"/>
      <c r="M49" s="6" t="n"/>
      <c r="N49" s="6" t="n"/>
      <c r="O49" s="6" t="n"/>
      <c r="P49" s="6" t="n"/>
      <c r="Q49" s="11">
        <f>IF($A49="","",IFERROR(VLOOKUP("Imposta bollo contratto",'Parametri e istruzioni'!$A$4:$B$9,2,FALSE),""))</f>
        <v/>
      </c>
      <c r="R49" s="12">
        <f>IF($A49="","",IF(OR(N49="",O49="",P49=""),"",IFERROR(MAX(ROUNDUP(N49/4,0),ROUNDUP(O49/100,0))*P49,"")))</f>
        <v/>
      </c>
      <c r="S49" s="11">
        <f>IF($A49="","",IF(OR(R49="",Q49=""),"",IFERROR(R49*Q49,0)))</f>
        <v/>
      </c>
      <c r="T49" s="13">
        <f>IF($A49="","",IF(H49="Cedolare secca","Sì","No"))</f>
        <v/>
      </c>
      <c r="U49" s="11">
        <f>IF($A49="","",IF(T49="Sì",0,IF(OR(S49="",P49=""),"",IFERROR(S49*P49,0))))</f>
        <v/>
      </c>
      <c r="V49" s="4" t="n"/>
      <c r="W49" s="13">
        <f>IF($A49="","",IF(U49="","",IF(U49=0,"Esente",IF(V49&lt;&gt;"","Pagato",IFERROR(IF(TODAY()&gt;DATE(YEAR(K49),MONTH(K49),DAY(K49)),"Da verificare","In scadenza"),"Da verificare")))))</f>
        <v/>
      </c>
      <c r="X49" s="2" t="n"/>
      <c r="Y49" s="10" t="n"/>
    </row>
    <row r="50" ht="24" customHeight="1">
      <c r="A50" s="2" t="n"/>
      <c r="B50" s="3" t="n"/>
      <c r="C50" s="3" t="n"/>
      <c r="D50" s="3" t="n"/>
      <c r="E50" s="3" t="n"/>
      <c r="F50" s="2" t="n"/>
      <c r="G50" s="2" t="n"/>
      <c r="H50" s="2" t="n"/>
      <c r="I50" s="4" t="n"/>
      <c r="J50" s="4" t="n"/>
      <c r="K50" s="4" t="n"/>
      <c r="L50" s="5" t="n"/>
      <c r="M50" s="6" t="n"/>
      <c r="N50" s="6" t="n"/>
      <c r="O50" s="6" t="n"/>
      <c r="P50" s="6" t="n"/>
      <c r="Q50" s="7">
        <f>IF($A50="","",IFERROR(VLOOKUP("Imposta bollo contratto",'Parametri e istruzioni'!$A$4:$B$9,2,FALSE),""))</f>
        <v/>
      </c>
      <c r="R50" s="8">
        <f>IF($A50="","",IF(OR(N50="",O50="",P50=""),"",IFERROR(MAX(ROUNDUP(N50/4,0),ROUNDUP(O50/100,0))*P50,"")))</f>
        <v/>
      </c>
      <c r="S50" s="7">
        <f>IF($A50="","",IF(OR(R50="",Q50=""),"",IFERROR(R50*Q50,0)))</f>
        <v/>
      </c>
      <c r="T50" s="9">
        <f>IF($A50="","",IF(H50="Cedolare secca","Sì","No"))</f>
        <v/>
      </c>
      <c r="U50" s="7">
        <f>IF($A50="","",IF(T50="Sì",0,IF(OR(S50="",P50=""),"",IFERROR(S50*P50,0))))</f>
        <v/>
      </c>
      <c r="V50" s="4" t="n"/>
      <c r="W50" s="9">
        <f>IF($A50="","",IF(U50="","",IF(U50=0,"Esente",IF(V50&lt;&gt;"","Pagato",IFERROR(IF(TODAY()&gt;DATE(YEAR(K50),MONTH(K50),DAY(K50)),"Da verificare","In scadenza"),"Da verificare")))))</f>
        <v/>
      </c>
      <c r="X50" s="2" t="n"/>
      <c r="Y50" s="10" t="n"/>
    </row>
    <row r="51" ht="24" customHeight="1">
      <c r="A51" s="2" t="n"/>
      <c r="B51" s="3" t="n"/>
      <c r="C51" s="3" t="n"/>
      <c r="D51" s="3" t="n"/>
      <c r="E51" s="3" t="n"/>
      <c r="F51" s="2" t="n"/>
      <c r="G51" s="2" t="n"/>
      <c r="H51" s="2" t="n"/>
      <c r="I51" s="4" t="n"/>
      <c r="J51" s="4" t="n"/>
      <c r="K51" s="4" t="n"/>
      <c r="L51" s="5" t="n"/>
      <c r="M51" s="6" t="n"/>
      <c r="N51" s="6" t="n"/>
      <c r="O51" s="6" t="n"/>
      <c r="P51" s="6" t="n"/>
      <c r="Q51" s="11">
        <f>IF($A51="","",IFERROR(VLOOKUP("Imposta bollo contratto",'Parametri e istruzioni'!$A$4:$B$9,2,FALSE),""))</f>
        <v/>
      </c>
      <c r="R51" s="12">
        <f>IF($A51="","",IF(OR(N51="",O51="",P51=""),"",IFERROR(MAX(ROUNDUP(N51/4,0),ROUNDUP(O51/100,0))*P51,"")))</f>
        <v/>
      </c>
      <c r="S51" s="11">
        <f>IF($A51="","",IF(OR(R51="",Q51=""),"",IFERROR(R51*Q51,0)))</f>
        <v/>
      </c>
      <c r="T51" s="13">
        <f>IF($A51="","",IF(H51="Cedolare secca","Sì","No"))</f>
        <v/>
      </c>
      <c r="U51" s="11">
        <f>IF($A51="","",IF(T51="Sì",0,IF(OR(S51="",P51=""),"",IFERROR(S51*P51,0))))</f>
        <v/>
      </c>
      <c r="V51" s="4" t="n"/>
      <c r="W51" s="13">
        <f>IF($A51="","",IF(U51="","",IF(U51=0,"Esente",IF(V51&lt;&gt;"","Pagato",IFERROR(IF(TODAY()&gt;DATE(YEAR(K51),MONTH(K51),DAY(K51)),"Da verificare","In scadenza"),"Da verificare")))))</f>
        <v/>
      </c>
      <c r="X51" s="2" t="n"/>
      <c r="Y51" s="10" t="n"/>
    </row>
    <row r="52" ht="24" customHeight="1">
      <c r="A52" s="2" t="n"/>
      <c r="B52" s="3" t="n"/>
      <c r="C52" s="3" t="n"/>
      <c r="D52" s="3" t="n"/>
      <c r="E52" s="3" t="n"/>
      <c r="F52" s="2" t="n"/>
      <c r="G52" s="2" t="n"/>
      <c r="H52" s="2" t="n"/>
      <c r="I52" s="4" t="n"/>
      <c r="J52" s="4" t="n"/>
      <c r="K52" s="4" t="n"/>
      <c r="L52" s="5" t="n"/>
      <c r="M52" s="6" t="n"/>
      <c r="N52" s="6" t="n"/>
      <c r="O52" s="6" t="n"/>
      <c r="P52" s="6" t="n"/>
      <c r="Q52" s="7">
        <f>IF($A52="","",IFERROR(VLOOKUP("Imposta bollo contratto",'Parametri e istruzioni'!$A$4:$B$9,2,FALSE),""))</f>
        <v/>
      </c>
      <c r="R52" s="8">
        <f>IF($A52="","",IF(OR(N52="",O52="",P52=""),"",IFERROR(MAX(ROUNDUP(N52/4,0),ROUNDUP(O52/100,0))*P52,"")))</f>
        <v/>
      </c>
      <c r="S52" s="7">
        <f>IF($A52="","",IF(OR(R52="",Q52=""),"",IFERROR(R52*Q52,0)))</f>
        <v/>
      </c>
      <c r="T52" s="9">
        <f>IF($A52="","",IF(H52="Cedolare secca","Sì","No"))</f>
        <v/>
      </c>
      <c r="U52" s="7">
        <f>IF($A52="","",IF(T52="Sì",0,IF(OR(S52="",P52=""),"",IFERROR(S52*P52,0))))</f>
        <v/>
      </c>
      <c r="V52" s="4" t="n"/>
      <c r="W52" s="9">
        <f>IF($A52="","",IF(U52="","",IF(U52=0,"Esente",IF(V52&lt;&gt;"","Pagato",IFERROR(IF(TODAY()&gt;DATE(YEAR(K52),MONTH(K52),DAY(K52)),"Da verificare","In scadenza"),"Da verificare")))))</f>
        <v/>
      </c>
      <c r="X52" s="2" t="n"/>
      <c r="Y52" s="10" t="n"/>
    </row>
    <row r="53" ht="24" customHeight="1">
      <c r="A53" s="2" t="n"/>
      <c r="B53" s="3" t="n"/>
      <c r="C53" s="3" t="n"/>
      <c r="D53" s="3" t="n"/>
      <c r="E53" s="3" t="n"/>
      <c r="F53" s="2" t="n"/>
      <c r="G53" s="2" t="n"/>
      <c r="H53" s="2" t="n"/>
      <c r="I53" s="4" t="n"/>
      <c r="J53" s="4" t="n"/>
      <c r="K53" s="4" t="n"/>
      <c r="L53" s="5" t="n"/>
      <c r="M53" s="6" t="n"/>
      <c r="N53" s="6" t="n"/>
      <c r="O53" s="6" t="n"/>
      <c r="P53" s="6" t="n"/>
      <c r="Q53" s="11">
        <f>IF($A53="","",IFERROR(VLOOKUP("Imposta bollo contratto",'Parametri e istruzioni'!$A$4:$B$9,2,FALSE),""))</f>
        <v/>
      </c>
      <c r="R53" s="12">
        <f>IF($A53="","",IF(OR(N53="",O53="",P53=""),"",IFERROR(MAX(ROUNDUP(N53/4,0),ROUNDUP(O53/100,0))*P53,"")))</f>
        <v/>
      </c>
      <c r="S53" s="11">
        <f>IF($A53="","",IF(OR(R53="",Q53=""),"",IFERROR(R53*Q53,0)))</f>
        <v/>
      </c>
      <c r="T53" s="13">
        <f>IF($A53="","",IF(H53="Cedolare secca","Sì","No"))</f>
        <v/>
      </c>
      <c r="U53" s="11">
        <f>IF($A53="","",IF(T53="Sì",0,IF(OR(S53="",P53=""),"",IFERROR(S53*P53,0))))</f>
        <v/>
      </c>
      <c r="V53" s="4" t="n"/>
      <c r="W53" s="13">
        <f>IF($A53="","",IF(U53="","",IF(U53=0,"Esente",IF(V53&lt;&gt;"","Pagato",IFERROR(IF(TODAY()&gt;DATE(YEAR(K53),MONTH(K53),DAY(K53)),"Da verificare","In scadenza"),"Da verificare")))))</f>
        <v/>
      </c>
      <c r="X53" s="2" t="n"/>
      <c r="Y53" s="10" t="n"/>
    </row>
    <row r="54" ht="24" customHeight="1">
      <c r="A54" s="2" t="n"/>
      <c r="B54" s="3" t="n"/>
      <c r="C54" s="3" t="n"/>
      <c r="D54" s="3" t="n"/>
      <c r="E54" s="3" t="n"/>
      <c r="F54" s="2" t="n"/>
      <c r="G54" s="2" t="n"/>
      <c r="H54" s="2" t="n"/>
      <c r="I54" s="4" t="n"/>
      <c r="J54" s="4" t="n"/>
      <c r="K54" s="4" t="n"/>
      <c r="L54" s="5" t="n"/>
      <c r="M54" s="6" t="n"/>
      <c r="N54" s="6" t="n"/>
      <c r="O54" s="6" t="n"/>
      <c r="P54" s="6" t="n"/>
      <c r="Q54" s="7">
        <f>IF($A54="","",IFERROR(VLOOKUP("Imposta bollo contratto",'Parametri e istruzioni'!$A$4:$B$9,2,FALSE),""))</f>
        <v/>
      </c>
      <c r="R54" s="8">
        <f>IF($A54="","",IF(OR(N54="",O54="",P54=""),"",IFERROR(MAX(ROUNDUP(N54/4,0),ROUNDUP(O54/100,0))*P54,"")))</f>
        <v/>
      </c>
      <c r="S54" s="7">
        <f>IF($A54="","",IF(OR(R54="",Q54=""),"",IFERROR(R54*Q54,0)))</f>
        <v/>
      </c>
      <c r="T54" s="9">
        <f>IF($A54="","",IF(H54="Cedolare secca","Sì","No"))</f>
        <v/>
      </c>
      <c r="U54" s="7">
        <f>IF($A54="","",IF(T54="Sì",0,IF(OR(S54="",P54=""),"",IFERROR(S54*P54,0))))</f>
        <v/>
      </c>
      <c r="V54" s="4" t="n"/>
      <c r="W54" s="9">
        <f>IF($A54="","",IF(U54="","",IF(U54=0,"Esente",IF(V54&lt;&gt;"","Pagato",IFERROR(IF(TODAY()&gt;DATE(YEAR(K54),MONTH(K54),DAY(K54)),"Da verificare","In scadenza"),"Da verificare")))))</f>
        <v/>
      </c>
      <c r="X54" s="2" t="n"/>
      <c r="Y54" s="10" t="n"/>
    </row>
    <row r="55" ht="24" customHeight="1">
      <c r="A55" s="2" t="n"/>
      <c r="B55" s="3" t="n"/>
      <c r="C55" s="3" t="n"/>
      <c r="D55" s="3" t="n"/>
      <c r="E55" s="3" t="n"/>
      <c r="F55" s="2" t="n"/>
      <c r="G55" s="2" t="n"/>
      <c r="H55" s="2" t="n"/>
      <c r="I55" s="4" t="n"/>
      <c r="J55" s="4" t="n"/>
      <c r="K55" s="4" t="n"/>
      <c r="L55" s="5" t="n"/>
      <c r="M55" s="6" t="n"/>
      <c r="N55" s="6" t="n"/>
      <c r="O55" s="6" t="n"/>
      <c r="P55" s="6" t="n"/>
      <c r="Q55" s="11">
        <f>IF($A55="","",IFERROR(VLOOKUP("Imposta bollo contratto",'Parametri e istruzioni'!$A$4:$B$9,2,FALSE),""))</f>
        <v/>
      </c>
      <c r="R55" s="12">
        <f>IF($A55="","",IF(OR(N55="",O55="",P55=""),"",IFERROR(MAX(ROUNDUP(N55/4,0),ROUNDUP(O55/100,0))*P55,"")))</f>
        <v/>
      </c>
      <c r="S55" s="11">
        <f>IF($A55="","",IF(OR(R55="",Q55=""),"",IFERROR(R55*Q55,0)))</f>
        <v/>
      </c>
      <c r="T55" s="13">
        <f>IF($A55="","",IF(H55="Cedolare secca","Sì","No"))</f>
        <v/>
      </c>
      <c r="U55" s="11">
        <f>IF($A55="","",IF(T55="Sì",0,IF(OR(S55="",P55=""),"",IFERROR(S55*P55,0))))</f>
        <v/>
      </c>
      <c r="V55" s="4" t="n"/>
      <c r="W55" s="13">
        <f>IF($A55="","",IF(U55="","",IF(U55=0,"Esente",IF(V55&lt;&gt;"","Pagato",IFERROR(IF(TODAY()&gt;DATE(YEAR(K55),MONTH(K55),DAY(K55)),"Da verificare","In scadenza"),"Da verificare")))))</f>
        <v/>
      </c>
      <c r="X55" s="2" t="n"/>
      <c r="Y55" s="10" t="n"/>
    </row>
    <row r="56" ht="24" customHeight="1">
      <c r="A56" s="2" t="n"/>
      <c r="B56" s="3" t="n"/>
      <c r="C56" s="3" t="n"/>
      <c r="D56" s="3" t="n"/>
      <c r="E56" s="3" t="n"/>
      <c r="F56" s="2" t="n"/>
      <c r="G56" s="2" t="n"/>
      <c r="H56" s="2" t="n"/>
      <c r="I56" s="4" t="n"/>
      <c r="J56" s="4" t="n"/>
      <c r="K56" s="4" t="n"/>
      <c r="L56" s="5" t="n"/>
      <c r="M56" s="6" t="n"/>
      <c r="N56" s="6" t="n"/>
      <c r="O56" s="6" t="n"/>
      <c r="P56" s="6" t="n"/>
      <c r="Q56" s="7">
        <f>IF($A56="","",IFERROR(VLOOKUP("Imposta bollo contratto",'Parametri e istruzioni'!$A$4:$B$9,2,FALSE),""))</f>
        <v/>
      </c>
      <c r="R56" s="8">
        <f>IF($A56="","",IF(OR(N56="",O56="",P56=""),"",IFERROR(MAX(ROUNDUP(N56/4,0),ROUNDUP(O56/100,0))*P56,"")))</f>
        <v/>
      </c>
      <c r="S56" s="7">
        <f>IF($A56="","",IF(OR(R56="",Q56=""),"",IFERROR(R56*Q56,0)))</f>
        <v/>
      </c>
      <c r="T56" s="9">
        <f>IF($A56="","",IF(H56="Cedolare secca","Sì","No"))</f>
        <v/>
      </c>
      <c r="U56" s="7">
        <f>IF($A56="","",IF(T56="Sì",0,IF(OR(S56="",P56=""),"",IFERROR(S56*P56,0))))</f>
        <v/>
      </c>
      <c r="V56" s="4" t="n"/>
      <c r="W56" s="9">
        <f>IF($A56="","",IF(U56="","",IF(U56=0,"Esente",IF(V56&lt;&gt;"","Pagato",IFERROR(IF(TODAY()&gt;DATE(YEAR(K56),MONTH(K56),DAY(K56)),"Da verificare","In scadenza"),"Da verificare")))))</f>
        <v/>
      </c>
      <c r="X56" s="2" t="n"/>
      <c r="Y56" s="10" t="n"/>
    </row>
    <row r="57" ht="24" customHeight="1">
      <c r="A57" s="2" t="n"/>
      <c r="B57" s="3" t="n"/>
      <c r="C57" s="3" t="n"/>
      <c r="D57" s="3" t="n"/>
      <c r="E57" s="3" t="n"/>
      <c r="F57" s="2" t="n"/>
      <c r="G57" s="2" t="n"/>
      <c r="H57" s="2" t="n"/>
      <c r="I57" s="4" t="n"/>
      <c r="J57" s="4" t="n"/>
      <c r="K57" s="4" t="n"/>
      <c r="L57" s="5" t="n"/>
      <c r="M57" s="6" t="n"/>
      <c r="N57" s="6" t="n"/>
      <c r="O57" s="6" t="n"/>
      <c r="P57" s="6" t="n"/>
      <c r="Q57" s="11">
        <f>IF($A57="","",IFERROR(VLOOKUP("Imposta bollo contratto",'Parametri e istruzioni'!$A$4:$B$9,2,FALSE),""))</f>
        <v/>
      </c>
      <c r="R57" s="12">
        <f>IF($A57="","",IF(OR(N57="",O57="",P57=""),"",IFERROR(MAX(ROUNDUP(N57/4,0),ROUNDUP(O57/100,0))*P57,"")))</f>
        <v/>
      </c>
      <c r="S57" s="11">
        <f>IF($A57="","",IF(OR(R57="",Q57=""),"",IFERROR(R57*Q57,0)))</f>
        <v/>
      </c>
      <c r="T57" s="13">
        <f>IF($A57="","",IF(H57="Cedolare secca","Sì","No"))</f>
        <v/>
      </c>
      <c r="U57" s="11">
        <f>IF($A57="","",IF(T57="Sì",0,IF(OR(S57="",P57=""),"",IFERROR(S57*P57,0))))</f>
        <v/>
      </c>
      <c r="V57" s="4" t="n"/>
      <c r="W57" s="13">
        <f>IF($A57="","",IF(U57="","",IF(U57=0,"Esente",IF(V57&lt;&gt;"","Pagato",IFERROR(IF(TODAY()&gt;DATE(YEAR(K57),MONTH(K57),DAY(K57)),"Da verificare","In scadenza"),"Da verificare")))))</f>
        <v/>
      </c>
      <c r="X57" s="2" t="n"/>
      <c r="Y57" s="10" t="n"/>
    </row>
    <row r="58" ht="24" customHeight="1">
      <c r="A58" s="2" t="n"/>
      <c r="B58" s="3" t="n"/>
      <c r="C58" s="3" t="n"/>
      <c r="D58" s="3" t="n"/>
      <c r="E58" s="3" t="n"/>
      <c r="F58" s="2" t="n"/>
      <c r="G58" s="2" t="n"/>
      <c r="H58" s="2" t="n"/>
      <c r="I58" s="4" t="n"/>
      <c r="J58" s="4" t="n"/>
      <c r="K58" s="4" t="n"/>
      <c r="L58" s="5" t="n"/>
      <c r="M58" s="6" t="n"/>
      <c r="N58" s="6" t="n"/>
      <c r="O58" s="6" t="n"/>
      <c r="P58" s="6" t="n"/>
      <c r="Q58" s="7">
        <f>IF($A58="","",IFERROR(VLOOKUP("Imposta bollo contratto",'Parametri e istruzioni'!$A$4:$B$9,2,FALSE),""))</f>
        <v/>
      </c>
      <c r="R58" s="8">
        <f>IF($A58="","",IF(OR(N58="",O58="",P58=""),"",IFERROR(MAX(ROUNDUP(N58/4,0),ROUNDUP(O58/100,0))*P58,"")))</f>
        <v/>
      </c>
      <c r="S58" s="7">
        <f>IF($A58="","",IF(OR(R58="",Q58=""),"",IFERROR(R58*Q58,0)))</f>
        <v/>
      </c>
      <c r="T58" s="9">
        <f>IF($A58="","",IF(H58="Cedolare secca","Sì","No"))</f>
        <v/>
      </c>
      <c r="U58" s="7">
        <f>IF($A58="","",IF(T58="Sì",0,IF(OR(S58="",P58=""),"",IFERROR(S58*P58,0))))</f>
        <v/>
      </c>
      <c r="V58" s="4" t="n"/>
      <c r="W58" s="9">
        <f>IF($A58="","",IF(U58="","",IF(U58=0,"Esente",IF(V58&lt;&gt;"","Pagato",IFERROR(IF(TODAY()&gt;DATE(YEAR(K58),MONTH(K58),DAY(K58)),"Da verificare","In scadenza"),"Da verificare")))))</f>
        <v/>
      </c>
      <c r="X58" s="2" t="n"/>
      <c r="Y58" s="10" t="n"/>
    </row>
    <row r="59" ht="24" customHeight="1">
      <c r="A59" s="2" t="n"/>
      <c r="B59" s="3" t="n"/>
      <c r="C59" s="3" t="n"/>
      <c r="D59" s="3" t="n"/>
      <c r="E59" s="3" t="n"/>
      <c r="F59" s="2" t="n"/>
      <c r="G59" s="2" t="n"/>
      <c r="H59" s="2" t="n"/>
      <c r="I59" s="4" t="n"/>
      <c r="J59" s="4" t="n"/>
      <c r="K59" s="4" t="n"/>
      <c r="L59" s="5" t="n"/>
      <c r="M59" s="6" t="n"/>
      <c r="N59" s="6" t="n"/>
      <c r="O59" s="6" t="n"/>
      <c r="P59" s="6" t="n"/>
      <c r="Q59" s="11">
        <f>IF($A59="","",IFERROR(VLOOKUP("Imposta bollo contratto",'Parametri e istruzioni'!$A$4:$B$9,2,FALSE),""))</f>
        <v/>
      </c>
      <c r="R59" s="12">
        <f>IF($A59="","",IF(OR(N59="",O59="",P59=""),"",IFERROR(MAX(ROUNDUP(N59/4,0),ROUNDUP(O59/100,0))*P59,"")))</f>
        <v/>
      </c>
      <c r="S59" s="11">
        <f>IF($A59="","",IF(OR(R59="",Q59=""),"",IFERROR(R59*Q59,0)))</f>
        <v/>
      </c>
      <c r="T59" s="13">
        <f>IF($A59="","",IF(H59="Cedolare secca","Sì","No"))</f>
        <v/>
      </c>
      <c r="U59" s="11">
        <f>IF($A59="","",IF(T59="Sì",0,IF(OR(S59="",P59=""),"",IFERROR(S59*P59,0))))</f>
        <v/>
      </c>
      <c r="V59" s="4" t="n"/>
      <c r="W59" s="13">
        <f>IF($A59="","",IF(U59="","",IF(U59=0,"Esente",IF(V59&lt;&gt;"","Pagato",IFERROR(IF(TODAY()&gt;DATE(YEAR(K59),MONTH(K59),DAY(K59)),"Da verificare","In scadenza"),"Da verificare")))))</f>
        <v/>
      </c>
      <c r="X59" s="2" t="n"/>
      <c r="Y59" s="10" t="n"/>
    </row>
    <row r="60" ht="24" customHeight="1">
      <c r="A60" s="2" t="n"/>
      <c r="B60" s="3" t="n"/>
      <c r="C60" s="3" t="n"/>
      <c r="D60" s="3" t="n"/>
      <c r="E60" s="3" t="n"/>
      <c r="F60" s="2" t="n"/>
      <c r="G60" s="2" t="n"/>
      <c r="H60" s="2" t="n"/>
      <c r="I60" s="4" t="n"/>
      <c r="J60" s="4" t="n"/>
      <c r="K60" s="4" t="n"/>
      <c r="L60" s="5" t="n"/>
      <c r="M60" s="6" t="n"/>
      <c r="N60" s="6" t="n"/>
      <c r="O60" s="6" t="n"/>
      <c r="P60" s="6" t="n"/>
      <c r="Q60" s="7">
        <f>IF($A60="","",IFERROR(VLOOKUP("Imposta bollo contratto",'Parametri e istruzioni'!$A$4:$B$9,2,FALSE),""))</f>
        <v/>
      </c>
      <c r="R60" s="8">
        <f>IF($A60="","",IF(OR(N60="",O60="",P60=""),"",IFERROR(MAX(ROUNDUP(N60/4,0),ROUNDUP(O60/100,0))*P60,"")))</f>
        <v/>
      </c>
      <c r="S60" s="7">
        <f>IF($A60="","",IF(OR(R60="",Q60=""),"",IFERROR(R60*Q60,0)))</f>
        <v/>
      </c>
      <c r="T60" s="9">
        <f>IF($A60="","",IF(H60="Cedolare secca","Sì","No"))</f>
        <v/>
      </c>
      <c r="U60" s="7">
        <f>IF($A60="","",IF(T60="Sì",0,IF(OR(S60="",P60=""),"",IFERROR(S60*P60,0))))</f>
        <v/>
      </c>
      <c r="V60" s="4" t="n"/>
      <c r="W60" s="9">
        <f>IF($A60="","",IF(U60="","",IF(U60=0,"Esente",IF(V60&lt;&gt;"","Pagato",IFERROR(IF(TODAY()&gt;DATE(YEAR(K60),MONTH(K60),DAY(K60)),"Da verificare","In scadenza"),"Da verificare")))))</f>
        <v/>
      </c>
      <c r="X60" s="2" t="n"/>
      <c r="Y60" s="10" t="n"/>
    </row>
    <row r="61" ht="24" customHeight="1">
      <c r="A61" s="2" t="n"/>
      <c r="B61" s="3" t="n"/>
      <c r="C61" s="3" t="n"/>
      <c r="D61" s="3" t="n"/>
      <c r="E61" s="3" t="n"/>
      <c r="F61" s="2" t="n"/>
      <c r="G61" s="2" t="n"/>
      <c r="H61" s="2" t="n"/>
      <c r="I61" s="4" t="n"/>
      <c r="J61" s="4" t="n"/>
      <c r="K61" s="4" t="n"/>
      <c r="L61" s="5" t="n"/>
      <c r="M61" s="6" t="n"/>
      <c r="N61" s="6" t="n"/>
      <c r="O61" s="6" t="n"/>
      <c r="P61" s="6" t="n"/>
      <c r="Q61" s="11">
        <f>IF($A61="","",IFERROR(VLOOKUP("Imposta bollo contratto",'Parametri e istruzioni'!$A$4:$B$9,2,FALSE),""))</f>
        <v/>
      </c>
      <c r="R61" s="12">
        <f>IF($A61="","",IF(OR(N61="",O61="",P61=""),"",IFERROR(MAX(ROUNDUP(N61/4,0),ROUNDUP(O61/100,0))*P61,"")))</f>
        <v/>
      </c>
      <c r="S61" s="11">
        <f>IF($A61="","",IF(OR(R61="",Q61=""),"",IFERROR(R61*Q61,0)))</f>
        <v/>
      </c>
      <c r="T61" s="13">
        <f>IF($A61="","",IF(H61="Cedolare secca","Sì","No"))</f>
        <v/>
      </c>
      <c r="U61" s="11">
        <f>IF($A61="","",IF(T61="Sì",0,IF(OR(S61="",P61=""),"",IFERROR(S61*P61,0))))</f>
        <v/>
      </c>
      <c r="V61" s="4" t="n"/>
      <c r="W61" s="13">
        <f>IF($A61="","",IF(U61="","",IF(U61=0,"Esente",IF(V61&lt;&gt;"","Pagato",IFERROR(IF(TODAY()&gt;DATE(YEAR(K61),MONTH(K61),DAY(K61)),"Da verificare","In scadenza"),"Da verificare")))))</f>
        <v/>
      </c>
      <c r="X61" s="2" t="n"/>
      <c r="Y61" s="10" t="n"/>
    </row>
    <row r="62" ht="24" customHeight="1">
      <c r="A62" s="2" t="n"/>
      <c r="B62" s="3" t="n"/>
      <c r="C62" s="3" t="n"/>
      <c r="D62" s="3" t="n"/>
      <c r="E62" s="3" t="n"/>
      <c r="F62" s="2" t="n"/>
      <c r="G62" s="2" t="n"/>
      <c r="H62" s="2" t="n"/>
      <c r="I62" s="4" t="n"/>
      <c r="J62" s="4" t="n"/>
      <c r="K62" s="4" t="n"/>
      <c r="L62" s="5" t="n"/>
      <c r="M62" s="6" t="n"/>
      <c r="N62" s="6" t="n"/>
      <c r="O62" s="6" t="n"/>
      <c r="P62" s="6" t="n"/>
      <c r="Q62" s="7">
        <f>IF($A62="","",IFERROR(VLOOKUP("Imposta bollo contratto",'Parametri e istruzioni'!$A$4:$B$9,2,FALSE),""))</f>
        <v/>
      </c>
      <c r="R62" s="8">
        <f>IF($A62="","",IF(OR(N62="",O62="",P62=""),"",IFERROR(MAX(ROUNDUP(N62/4,0),ROUNDUP(O62/100,0))*P62,"")))</f>
        <v/>
      </c>
      <c r="S62" s="7">
        <f>IF($A62="","",IF(OR(R62="",Q62=""),"",IFERROR(R62*Q62,0)))</f>
        <v/>
      </c>
      <c r="T62" s="9">
        <f>IF($A62="","",IF(H62="Cedolare secca","Sì","No"))</f>
        <v/>
      </c>
      <c r="U62" s="7">
        <f>IF($A62="","",IF(T62="Sì",0,IF(OR(S62="",P62=""),"",IFERROR(S62*P62,0))))</f>
        <v/>
      </c>
      <c r="V62" s="4" t="n"/>
      <c r="W62" s="9">
        <f>IF($A62="","",IF(U62="","",IF(U62=0,"Esente",IF(V62&lt;&gt;"","Pagato",IFERROR(IF(TODAY()&gt;DATE(YEAR(K62),MONTH(K62),DAY(K62)),"Da verificare","In scadenza"),"Da verificare")))))</f>
        <v/>
      </c>
      <c r="X62" s="2" t="n"/>
      <c r="Y62" s="10" t="n"/>
    </row>
    <row r="63" ht="24" customHeight="1">
      <c r="A63" s="2" t="n"/>
      <c r="B63" s="3" t="n"/>
      <c r="C63" s="3" t="n"/>
      <c r="D63" s="3" t="n"/>
      <c r="E63" s="3" t="n"/>
      <c r="F63" s="2" t="n"/>
      <c r="G63" s="2" t="n"/>
      <c r="H63" s="2" t="n"/>
      <c r="I63" s="4" t="n"/>
      <c r="J63" s="4" t="n"/>
      <c r="K63" s="4" t="n"/>
      <c r="L63" s="5" t="n"/>
      <c r="M63" s="6" t="n"/>
      <c r="N63" s="6" t="n"/>
      <c r="O63" s="6" t="n"/>
      <c r="P63" s="6" t="n"/>
      <c r="Q63" s="11">
        <f>IF($A63="","",IFERROR(VLOOKUP("Imposta bollo contratto",'Parametri e istruzioni'!$A$4:$B$9,2,FALSE),""))</f>
        <v/>
      </c>
      <c r="R63" s="12">
        <f>IF($A63="","",IF(OR(N63="",O63="",P63=""),"",IFERROR(MAX(ROUNDUP(N63/4,0),ROUNDUP(O63/100,0))*P63,"")))</f>
        <v/>
      </c>
      <c r="S63" s="11">
        <f>IF($A63="","",IF(OR(R63="",Q63=""),"",IFERROR(R63*Q63,0)))</f>
        <v/>
      </c>
      <c r="T63" s="13">
        <f>IF($A63="","",IF(H63="Cedolare secca","Sì","No"))</f>
        <v/>
      </c>
      <c r="U63" s="11">
        <f>IF($A63="","",IF(T63="Sì",0,IF(OR(S63="",P63=""),"",IFERROR(S63*P63,0))))</f>
        <v/>
      </c>
      <c r="V63" s="4" t="n"/>
      <c r="W63" s="13">
        <f>IF($A63="","",IF(U63="","",IF(U63=0,"Esente",IF(V63&lt;&gt;"","Pagato",IFERROR(IF(TODAY()&gt;DATE(YEAR(K63),MONTH(K63),DAY(K63)),"Da verificare","In scadenza"),"Da verificare")))))</f>
        <v/>
      </c>
      <c r="X63" s="2" t="n"/>
      <c r="Y63" s="10" t="n"/>
    </row>
    <row r="64" ht="24" customHeight="1">
      <c r="A64" s="2" t="n"/>
      <c r="B64" s="3" t="n"/>
      <c r="C64" s="3" t="n"/>
      <c r="D64" s="3" t="n"/>
      <c r="E64" s="3" t="n"/>
      <c r="F64" s="2" t="n"/>
      <c r="G64" s="2" t="n"/>
      <c r="H64" s="2" t="n"/>
      <c r="I64" s="4" t="n"/>
      <c r="J64" s="4" t="n"/>
      <c r="K64" s="4" t="n"/>
      <c r="L64" s="5" t="n"/>
      <c r="M64" s="6" t="n"/>
      <c r="N64" s="6" t="n"/>
      <c r="O64" s="6" t="n"/>
      <c r="P64" s="6" t="n"/>
      <c r="Q64" s="7">
        <f>IF($A64="","",IFERROR(VLOOKUP("Imposta bollo contratto",'Parametri e istruzioni'!$A$4:$B$9,2,FALSE),""))</f>
        <v/>
      </c>
      <c r="R64" s="8">
        <f>IF($A64="","",IF(OR(N64="",O64="",P64=""),"",IFERROR(MAX(ROUNDUP(N64/4,0),ROUNDUP(O64/100,0))*P64,"")))</f>
        <v/>
      </c>
      <c r="S64" s="7">
        <f>IF($A64="","",IF(OR(R64="",Q64=""),"",IFERROR(R64*Q64,0)))</f>
        <v/>
      </c>
      <c r="T64" s="9">
        <f>IF($A64="","",IF(H64="Cedolare secca","Sì","No"))</f>
        <v/>
      </c>
      <c r="U64" s="7">
        <f>IF($A64="","",IF(T64="Sì",0,IF(OR(S64="",P64=""),"",IFERROR(S64*P64,0))))</f>
        <v/>
      </c>
      <c r="V64" s="4" t="n"/>
      <c r="W64" s="9">
        <f>IF($A64="","",IF(U64="","",IF(U64=0,"Esente",IF(V64&lt;&gt;"","Pagato",IFERROR(IF(TODAY()&gt;DATE(YEAR(K64),MONTH(K64),DAY(K64)),"Da verificare","In scadenza"),"Da verificare")))))</f>
        <v/>
      </c>
      <c r="X64" s="2" t="n"/>
      <c r="Y64" s="10" t="n"/>
    </row>
    <row r="65" ht="24" customHeight="1">
      <c r="A65" s="2" t="n"/>
      <c r="B65" s="3" t="n"/>
      <c r="C65" s="3" t="n"/>
      <c r="D65" s="3" t="n"/>
      <c r="E65" s="3" t="n"/>
      <c r="F65" s="2" t="n"/>
      <c r="G65" s="2" t="n"/>
      <c r="H65" s="2" t="n"/>
      <c r="I65" s="4" t="n"/>
      <c r="J65" s="4" t="n"/>
      <c r="K65" s="4" t="n"/>
      <c r="L65" s="5" t="n"/>
      <c r="M65" s="6" t="n"/>
      <c r="N65" s="6" t="n"/>
      <c r="O65" s="6" t="n"/>
      <c r="P65" s="6" t="n"/>
      <c r="Q65" s="11">
        <f>IF($A65="","",IFERROR(VLOOKUP("Imposta bollo contratto",'Parametri e istruzioni'!$A$4:$B$9,2,FALSE),""))</f>
        <v/>
      </c>
      <c r="R65" s="12">
        <f>IF($A65="","",IF(OR(N65="",O65="",P65=""),"",IFERROR(MAX(ROUNDUP(N65/4,0),ROUNDUP(O65/100,0))*P65,"")))</f>
        <v/>
      </c>
      <c r="S65" s="11">
        <f>IF($A65="","",IF(OR(R65="",Q65=""),"",IFERROR(R65*Q65,0)))</f>
        <v/>
      </c>
      <c r="T65" s="13">
        <f>IF($A65="","",IF(H65="Cedolare secca","Sì","No"))</f>
        <v/>
      </c>
      <c r="U65" s="11">
        <f>IF($A65="","",IF(T65="Sì",0,IF(OR(S65="",P65=""),"",IFERROR(S65*P65,0))))</f>
        <v/>
      </c>
      <c r="V65" s="4" t="n"/>
      <c r="W65" s="13">
        <f>IF($A65="","",IF(U65="","",IF(U65=0,"Esente",IF(V65&lt;&gt;"","Pagato",IFERROR(IF(TODAY()&gt;DATE(YEAR(K65),MONTH(K65),DAY(K65)),"Da verificare","In scadenza"),"Da verificare")))))</f>
        <v/>
      </c>
      <c r="X65" s="2" t="n"/>
      <c r="Y65" s="10" t="n"/>
    </row>
    <row r="66" ht="24" customHeight="1">
      <c r="A66" s="2" t="n"/>
      <c r="B66" s="3" t="n"/>
      <c r="C66" s="3" t="n"/>
      <c r="D66" s="3" t="n"/>
      <c r="E66" s="3" t="n"/>
      <c r="F66" s="2" t="n"/>
      <c r="G66" s="2" t="n"/>
      <c r="H66" s="2" t="n"/>
      <c r="I66" s="4" t="n"/>
      <c r="J66" s="4" t="n"/>
      <c r="K66" s="4" t="n"/>
      <c r="L66" s="5" t="n"/>
      <c r="M66" s="6" t="n"/>
      <c r="N66" s="6" t="n"/>
      <c r="O66" s="6" t="n"/>
      <c r="P66" s="6" t="n"/>
      <c r="Q66" s="7">
        <f>IF($A66="","",IFERROR(VLOOKUP("Imposta bollo contratto",'Parametri e istruzioni'!$A$4:$B$9,2,FALSE),""))</f>
        <v/>
      </c>
      <c r="R66" s="8">
        <f>IF($A66="","",IF(OR(N66="",O66="",P66=""),"",IFERROR(MAX(ROUNDUP(N66/4,0),ROUNDUP(O66/100,0))*P66,"")))</f>
        <v/>
      </c>
      <c r="S66" s="7">
        <f>IF($A66="","",IF(OR(R66="",Q66=""),"",IFERROR(R66*Q66,0)))</f>
        <v/>
      </c>
      <c r="T66" s="9">
        <f>IF($A66="","",IF(H66="Cedolare secca","Sì","No"))</f>
        <v/>
      </c>
      <c r="U66" s="7">
        <f>IF($A66="","",IF(T66="Sì",0,IF(OR(S66="",P66=""),"",IFERROR(S66*P66,0))))</f>
        <v/>
      </c>
      <c r="V66" s="4" t="n"/>
      <c r="W66" s="9">
        <f>IF($A66="","",IF(U66="","",IF(U66=0,"Esente",IF(V66&lt;&gt;"","Pagato",IFERROR(IF(TODAY()&gt;DATE(YEAR(K66),MONTH(K66),DAY(K66)),"Da verificare","In scadenza"),"Da verificare")))))</f>
        <v/>
      </c>
      <c r="X66" s="2" t="n"/>
      <c r="Y66" s="10" t="n"/>
    </row>
    <row r="67" ht="24" customHeight="1">
      <c r="A67" s="2" t="n"/>
      <c r="B67" s="3" t="n"/>
      <c r="C67" s="3" t="n"/>
      <c r="D67" s="3" t="n"/>
      <c r="E67" s="3" t="n"/>
      <c r="F67" s="2" t="n"/>
      <c r="G67" s="2" t="n"/>
      <c r="H67" s="2" t="n"/>
      <c r="I67" s="4" t="n"/>
      <c r="J67" s="4" t="n"/>
      <c r="K67" s="4" t="n"/>
      <c r="L67" s="5" t="n"/>
      <c r="M67" s="6" t="n"/>
      <c r="N67" s="6" t="n"/>
      <c r="O67" s="6" t="n"/>
      <c r="P67" s="6" t="n"/>
      <c r="Q67" s="11">
        <f>IF($A67="","",IFERROR(VLOOKUP("Imposta bollo contratto",'Parametri e istruzioni'!$A$4:$B$9,2,FALSE),""))</f>
        <v/>
      </c>
      <c r="R67" s="12">
        <f>IF($A67="","",IF(OR(N67="",O67="",P67=""),"",IFERROR(MAX(ROUNDUP(N67/4,0),ROUNDUP(O67/100,0))*P67,"")))</f>
        <v/>
      </c>
      <c r="S67" s="11">
        <f>IF($A67="","",IF(OR(R67="",Q67=""),"",IFERROR(R67*Q67,0)))</f>
        <v/>
      </c>
      <c r="T67" s="13">
        <f>IF($A67="","",IF(H67="Cedolare secca","Sì","No"))</f>
        <v/>
      </c>
      <c r="U67" s="11">
        <f>IF($A67="","",IF(T67="Sì",0,IF(OR(S67="",P67=""),"",IFERROR(S67*P67,0))))</f>
        <v/>
      </c>
      <c r="V67" s="4" t="n"/>
      <c r="W67" s="13">
        <f>IF($A67="","",IF(U67="","",IF(U67=0,"Esente",IF(V67&lt;&gt;"","Pagato",IFERROR(IF(TODAY()&gt;DATE(YEAR(K67),MONTH(K67),DAY(K67)),"Da verificare","In scadenza"),"Da verificare")))))</f>
        <v/>
      </c>
      <c r="X67" s="2" t="n"/>
      <c r="Y67" s="10" t="n"/>
    </row>
    <row r="68" ht="24" customHeight="1">
      <c r="A68" s="2" t="n"/>
      <c r="B68" s="3" t="n"/>
      <c r="C68" s="3" t="n"/>
      <c r="D68" s="3" t="n"/>
      <c r="E68" s="3" t="n"/>
      <c r="F68" s="2" t="n"/>
      <c r="G68" s="2" t="n"/>
      <c r="H68" s="2" t="n"/>
      <c r="I68" s="4" t="n"/>
      <c r="J68" s="4" t="n"/>
      <c r="K68" s="4" t="n"/>
      <c r="L68" s="5" t="n"/>
      <c r="M68" s="6" t="n"/>
      <c r="N68" s="6" t="n"/>
      <c r="O68" s="6" t="n"/>
      <c r="P68" s="6" t="n"/>
      <c r="Q68" s="7">
        <f>IF($A68="","",IFERROR(VLOOKUP("Imposta bollo contratto",'Parametri e istruzioni'!$A$4:$B$9,2,FALSE),""))</f>
        <v/>
      </c>
      <c r="R68" s="8">
        <f>IF($A68="","",IF(OR(N68="",O68="",P68=""),"",IFERROR(MAX(ROUNDUP(N68/4,0),ROUNDUP(O68/100,0))*P68,"")))</f>
        <v/>
      </c>
      <c r="S68" s="7">
        <f>IF($A68="","",IF(OR(R68="",Q68=""),"",IFERROR(R68*Q68,0)))</f>
        <v/>
      </c>
      <c r="T68" s="9">
        <f>IF($A68="","",IF(H68="Cedolare secca","Sì","No"))</f>
        <v/>
      </c>
      <c r="U68" s="7">
        <f>IF($A68="","",IF(T68="Sì",0,IF(OR(S68="",P68=""),"",IFERROR(S68*P68,0))))</f>
        <v/>
      </c>
      <c r="V68" s="4" t="n"/>
      <c r="W68" s="9">
        <f>IF($A68="","",IF(U68="","",IF(U68=0,"Esente",IF(V68&lt;&gt;"","Pagato",IFERROR(IF(TODAY()&gt;DATE(YEAR(K68),MONTH(K68),DAY(K68)),"Da verificare","In scadenza"),"Da verificare")))))</f>
        <v/>
      </c>
      <c r="X68" s="2" t="n"/>
      <c r="Y68" s="10" t="n"/>
    </row>
    <row r="69" ht="24" customHeight="1">
      <c r="A69" s="2" t="n"/>
      <c r="B69" s="3" t="n"/>
      <c r="C69" s="3" t="n"/>
      <c r="D69" s="3" t="n"/>
      <c r="E69" s="3" t="n"/>
      <c r="F69" s="2" t="n"/>
      <c r="G69" s="2" t="n"/>
      <c r="H69" s="2" t="n"/>
      <c r="I69" s="4" t="n"/>
      <c r="J69" s="4" t="n"/>
      <c r="K69" s="4" t="n"/>
      <c r="L69" s="5" t="n"/>
      <c r="M69" s="6" t="n"/>
      <c r="N69" s="6" t="n"/>
      <c r="O69" s="6" t="n"/>
      <c r="P69" s="6" t="n"/>
      <c r="Q69" s="11">
        <f>IF($A69="","",IFERROR(VLOOKUP("Imposta bollo contratto",'Parametri e istruzioni'!$A$4:$B$9,2,FALSE),""))</f>
        <v/>
      </c>
      <c r="R69" s="12">
        <f>IF($A69="","",IF(OR(N69="",O69="",P69=""),"",IFERROR(MAX(ROUNDUP(N69/4,0),ROUNDUP(O69/100,0))*P69,"")))</f>
        <v/>
      </c>
      <c r="S69" s="11">
        <f>IF($A69="","",IF(OR(R69="",Q69=""),"",IFERROR(R69*Q69,0)))</f>
        <v/>
      </c>
      <c r="T69" s="13">
        <f>IF($A69="","",IF(H69="Cedolare secca","Sì","No"))</f>
        <v/>
      </c>
      <c r="U69" s="11">
        <f>IF($A69="","",IF(T69="Sì",0,IF(OR(S69="",P69=""),"",IFERROR(S69*P69,0))))</f>
        <v/>
      </c>
      <c r="V69" s="4" t="n"/>
      <c r="W69" s="13">
        <f>IF($A69="","",IF(U69="","",IF(U69=0,"Esente",IF(V69&lt;&gt;"","Pagato",IFERROR(IF(TODAY()&gt;DATE(YEAR(K69),MONTH(K69),DAY(K69)),"Da verificare","In scadenza"),"Da verificare")))))</f>
        <v/>
      </c>
      <c r="X69" s="2" t="n"/>
      <c r="Y69" s="10" t="n"/>
    </row>
    <row r="70" ht="24" customHeight="1">
      <c r="A70" s="2" t="n"/>
      <c r="B70" s="3" t="n"/>
      <c r="C70" s="3" t="n"/>
      <c r="D70" s="3" t="n"/>
      <c r="E70" s="3" t="n"/>
      <c r="F70" s="2" t="n"/>
      <c r="G70" s="2" t="n"/>
      <c r="H70" s="2" t="n"/>
      <c r="I70" s="4" t="n"/>
      <c r="J70" s="4" t="n"/>
      <c r="K70" s="4" t="n"/>
      <c r="L70" s="5" t="n"/>
      <c r="M70" s="6" t="n"/>
      <c r="N70" s="6" t="n"/>
      <c r="O70" s="6" t="n"/>
      <c r="P70" s="6" t="n"/>
      <c r="Q70" s="7">
        <f>IF($A70="","",IFERROR(VLOOKUP("Imposta bollo contratto",'Parametri e istruzioni'!$A$4:$B$9,2,FALSE),""))</f>
        <v/>
      </c>
      <c r="R70" s="8">
        <f>IF($A70="","",IF(OR(N70="",O70="",P70=""),"",IFERROR(MAX(ROUNDUP(N70/4,0),ROUNDUP(O70/100,0))*P70,"")))</f>
        <v/>
      </c>
      <c r="S70" s="7">
        <f>IF($A70="","",IF(OR(R70="",Q70=""),"",IFERROR(R70*Q70,0)))</f>
        <v/>
      </c>
      <c r="T70" s="9">
        <f>IF($A70="","",IF(H70="Cedolare secca","Sì","No"))</f>
        <v/>
      </c>
      <c r="U70" s="7">
        <f>IF($A70="","",IF(T70="Sì",0,IF(OR(S70="",P70=""),"",IFERROR(S70*P70,0))))</f>
        <v/>
      </c>
      <c r="V70" s="4" t="n"/>
      <c r="W70" s="9">
        <f>IF($A70="","",IF(U70="","",IF(U70=0,"Esente",IF(V70&lt;&gt;"","Pagato",IFERROR(IF(TODAY()&gt;DATE(YEAR(K70),MONTH(K70),DAY(K70)),"Da verificare","In scadenza"),"Da verificare")))))</f>
        <v/>
      </c>
      <c r="X70" s="2" t="n"/>
      <c r="Y70" s="10" t="n"/>
    </row>
    <row r="71" ht="24" customHeight="1">
      <c r="A71" s="2" t="n"/>
      <c r="B71" s="3" t="n"/>
      <c r="C71" s="3" t="n"/>
      <c r="D71" s="3" t="n"/>
      <c r="E71" s="3" t="n"/>
      <c r="F71" s="2" t="n"/>
      <c r="G71" s="2" t="n"/>
      <c r="H71" s="2" t="n"/>
      <c r="I71" s="4" t="n"/>
      <c r="J71" s="4" t="n"/>
      <c r="K71" s="4" t="n"/>
      <c r="L71" s="5" t="n"/>
      <c r="M71" s="6" t="n"/>
      <c r="N71" s="6" t="n"/>
      <c r="O71" s="6" t="n"/>
      <c r="P71" s="6" t="n"/>
      <c r="Q71" s="11">
        <f>IF($A71="","",IFERROR(VLOOKUP("Imposta bollo contratto",'Parametri e istruzioni'!$A$4:$B$9,2,FALSE),""))</f>
        <v/>
      </c>
      <c r="R71" s="12">
        <f>IF($A71="","",IF(OR(N71="",O71="",P71=""),"",IFERROR(MAX(ROUNDUP(N71/4,0),ROUNDUP(O71/100,0))*P71,"")))</f>
        <v/>
      </c>
      <c r="S71" s="11">
        <f>IF($A71="","",IF(OR(R71="",Q71=""),"",IFERROR(R71*Q71,0)))</f>
        <v/>
      </c>
      <c r="T71" s="13">
        <f>IF($A71="","",IF(H71="Cedolare secca","Sì","No"))</f>
        <v/>
      </c>
      <c r="U71" s="11">
        <f>IF($A71="","",IF(T71="Sì",0,IF(OR(S71="",P71=""),"",IFERROR(S71*P71,0))))</f>
        <v/>
      </c>
      <c r="V71" s="4" t="n"/>
      <c r="W71" s="13">
        <f>IF($A71="","",IF(U71="","",IF(U71=0,"Esente",IF(V71&lt;&gt;"","Pagato",IFERROR(IF(TODAY()&gt;DATE(YEAR(K71),MONTH(K71),DAY(K71)),"Da verificare","In scadenza"),"Da verificare")))))</f>
        <v/>
      </c>
      <c r="X71" s="2" t="n"/>
      <c r="Y71" s="10" t="n"/>
    </row>
    <row r="72" ht="24" customHeight="1">
      <c r="A72" s="2" t="n"/>
      <c r="B72" s="3" t="n"/>
      <c r="C72" s="3" t="n"/>
      <c r="D72" s="3" t="n"/>
      <c r="E72" s="3" t="n"/>
      <c r="F72" s="2" t="n"/>
      <c r="G72" s="2" t="n"/>
      <c r="H72" s="2" t="n"/>
      <c r="I72" s="4" t="n"/>
      <c r="J72" s="4" t="n"/>
      <c r="K72" s="4" t="n"/>
      <c r="L72" s="5" t="n"/>
      <c r="M72" s="6" t="n"/>
      <c r="N72" s="6" t="n"/>
      <c r="O72" s="6" t="n"/>
      <c r="P72" s="6" t="n"/>
      <c r="Q72" s="7">
        <f>IF($A72="","",IFERROR(VLOOKUP("Imposta bollo contratto",'Parametri e istruzioni'!$A$4:$B$9,2,FALSE),""))</f>
        <v/>
      </c>
      <c r="R72" s="8">
        <f>IF($A72="","",IF(OR(N72="",O72="",P72=""),"",IFERROR(MAX(ROUNDUP(N72/4,0),ROUNDUP(O72/100,0))*P72,"")))</f>
        <v/>
      </c>
      <c r="S72" s="7">
        <f>IF($A72="","",IF(OR(R72="",Q72=""),"",IFERROR(R72*Q72,0)))</f>
        <v/>
      </c>
      <c r="T72" s="9">
        <f>IF($A72="","",IF(H72="Cedolare secca","Sì","No"))</f>
        <v/>
      </c>
      <c r="U72" s="7">
        <f>IF($A72="","",IF(T72="Sì",0,IF(OR(S72="",P72=""),"",IFERROR(S72*P72,0))))</f>
        <v/>
      </c>
      <c r="V72" s="4" t="n"/>
      <c r="W72" s="9">
        <f>IF($A72="","",IF(U72="","",IF(U72=0,"Esente",IF(V72&lt;&gt;"","Pagato",IFERROR(IF(TODAY()&gt;DATE(YEAR(K72),MONTH(K72),DAY(K72)),"Da verificare","In scadenza"),"Da verificare")))))</f>
        <v/>
      </c>
      <c r="X72" s="2" t="n"/>
      <c r="Y72" s="10" t="n"/>
    </row>
    <row r="73" ht="24" customHeight="1">
      <c r="A73" s="2" t="n"/>
      <c r="B73" s="3" t="n"/>
      <c r="C73" s="3" t="n"/>
      <c r="D73" s="3" t="n"/>
      <c r="E73" s="3" t="n"/>
      <c r="F73" s="2" t="n"/>
      <c r="G73" s="2" t="n"/>
      <c r="H73" s="2" t="n"/>
      <c r="I73" s="4" t="n"/>
      <c r="J73" s="4" t="n"/>
      <c r="K73" s="4" t="n"/>
      <c r="L73" s="5" t="n"/>
      <c r="M73" s="6" t="n"/>
      <c r="N73" s="6" t="n"/>
      <c r="O73" s="6" t="n"/>
      <c r="P73" s="6" t="n"/>
      <c r="Q73" s="11">
        <f>IF($A73="","",IFERROR(VLOOKUP("Imposta bollo contratto",'Parametri e istruzioni'!$A$4:$B$9,2,FALSE),""))</f>
        <v/>
      </c>
      <c r="R73" s="12">
        <f>IF($A73="","",IF(OR(N73="",O73="",P73=""),"",IFERROR(MAX(ROUNDUP(N73/4,0),ROUNDUP(O73/100,0))*P73,"")))</f>
        <v/>
      </c>
      <c r="S73" s="11">
        <f>IF($A73="","",IF(OR(R73="",Q73=""),"",IFERROR(R73*Q73,0)))</f>
        <v/>
      </c>
      <c r="T73" s="13">
        <f>IF($A73="","",IF(H73="Cedolare secca","Sì","No"))</f>
        <v/>
      </c>
      <c r="U73" s="11">
        <f>IF($A73="","",IF(T73="Sì",0,IF(OR(S73="",P73=""),"",IFERROR(S73*P73,0))))</f>
        <v/>
      </c>
      <c r="V73" s="4" t="n"/>
      <c r="W73" s="13">
        <f>IF($A73="","",IF(U73="","",IF(U73=0,"Esente",IF(V73&lt;&gt;"","Pagato",IFERROR(IF(TODAY()&gt;DATE(YEAR(K73),MONTH(K73),DAY(K73)),"Da verificare","In scadenza"),"Da verificare")))))</f>
        <v/>
      </c>
      <c r="X73" s="2" t="n"/>
      <c r="Y73" s="10" t="n"/>
    </row>
    <row r="74" ht="24" customHeight="1">
      <c r="A74" s="2" t="n"/>
      <c r="B74" s="3" t="n"/>
      <c r="C74" s="3" t="n"/>
      <c r="D74" s="3" t="n"/>
      <c r="E74" s="3" t="n"/>
      <c r="F74" s="2" t="n"/>
      <c r="G74" s="2" t="n"/>
      <c r="H74" s="2" t="n"/>
      <c r="I74" s="4" t="n"/>
      <c r="J74" s="4" t="n"/>
      <c r="K74" s="4" t="n"/>
      <c r="L74" s="5" t="n"/>
      <c r="M74" s="6" t="n"/>
      <c r="N74" s="6" t="n"/>
      <c r="O74" s="6" t="n"/>
      <c r="P74" s="6" t="n"/>
      <c r="Q74" s="7">
        <f>IF($A74="","",IFERROR(VLOOKUP("Imposta bollo contratto",'Parametri e istruzioni'!$A$4:$B$9,2,FALSE),""))</f>
        <v/>
      </c>
      <c r="R74" s="8">
        <f>IF($A74="","",IF(OR(N74="",O74="",P74=""),"",IFERROR(MAX(ROUNDUP(N74/4,0),ROUNDUP(O74/100,0))*P74,"")))</f>
        <v/>
      </c>
      <c r="S74" s="7">
        <f>IF($A74="","",IF(OR(R74="",Q74=""),"",IFERROR(R74*Q74,0)))</f>
        <v/>
      </c>
      <c r="T74" s="9">
        <f>IF($A74="","",IF(H74="Cedolare secca","Sì","No"))</f>
        <v/>
      </c>
      <c r="U74" s="7">
        <f>IF($A74="","",IF(T74="Sì",0,IF(OR(S74="",P74=""),"",IFERROR(S74*P74,0))))</f>
        <v/>
      </c>
      <c r="V74" s="4" t="n"/>
      <c r="W74" s="9">
        <f>IF($A74="","",IF(U74="","",IF(U74=0,"Esente",IF(V74&lt;&gt;"","Pagato",IFERROR(IF(TODAY()&gt;DATE(YEAR(K74),MONTH(K74),DAY(K74)),"Da verificare","In scadenza"),"Da verificare")))))</f>
        <v/>
      </c>
      <c r="X74" s="2" t="n"/>
      <c r="Y74" s="10" t="n"/>
    </row>
    <row r="75" ht="24" customHeight="1">
      <c r="A75" s="2" t="n"/>
      <c r="B75" s="3" t="n"/>
      <c r="C75" s="3" t="n"/>
      <c r="D75" s="3" t="n"/>
      <c r="E75" s="3" t="n"/>
      <c r="F75" s="2" t="n"/>
      <c r="G75" s="2" t="n"/>
      <c r="H75" s="2" t="n"/>
      <c r="I75" s="4" t="n"/>
      <c r="J75" s="4" t="n"/>
      <c r="K75" s="4" t="n"/>
      <c r="L75" s="5" t="n"/>
      <c r="M75" s="6" t="n"/>
      <c r="N75" s="6" t="n"/>
      <c r="O75" s="6" t="n"/>
      <c r="P75" s="6" t="n"/>
      <c r="Q75" s="11">
        <f>IF($A75="","",IFERROR(VLOOKUP("Imposta bollo contratto",'Parametri e istruzioni'!$A$4:$B$9,2,FALSE),""))</f>
        <v/>
      </c>
      <c r="R75" s="12">
        <f>IF($A75="","",IF(OR(N75="",O75="",P75=""),"",IFERROR(MAX(ROUNDUP(N75/4,0),ROUNDUP(O75/100,0))*P75,"")))</f>
        <v/>
      </c>
      <c r="S75" s="11">
        <f>IF($A75="","",IF(OR(R75="",Q75=""),"",IFERROR(R75*Q75,0)))</f>
        <v/>
      </c>
      <c r="T75" s="13">
        <f>IF($A75="","",IF(H75="Cedolare secca","Sì","No"))</f>
        <v/>
      </c>
      <c r="U75" s="11">
        <f>IF($A75="","",IF(T75="Sì",0,IF(OR(S75="",P75=""),"",IFERROR(S75*P75,0))))</f>
        <v/>
      </c>
      <c r="V75" s="4" t="n"/>
      <c r="W75" s="13">
        <f>IF($A75="","",IF(U75="","",IF(U75=0,"Esente",IF(V75&lt;&gt;"","Pagato",IFERROR(IF(TODAY()&gt;DATE(YEAR(K75),MONTH(K75),DAY(K75)),"Da verificare","In scadenza"),"Da verificare")))))</f>
        <v/>
      </c>
      <c r="X75" s="2" t="n"/>
      <c r="Y75" s="10" t="n"/>
    </row>
    <row r="76" ht="24" customHeight="1">
      <c r="A76" s="2" t="n"/>
      <c r="B76" s="3" t="n"/>
      <c r="C76" s="3" t="n"/>
      <c r="D76" s="3" t="n"/>
      <c r="E76" s="3" t="n"/>
      <c r="F76" s="2" t="n"/>
      <c r="G76" s="2" t="n"/>
      <c r="H76" s="2" t="n"/>
      <c r="I76" s="4" t="n"/>
      <c r="J76" s="4" t="n"/>
      <c r="K76" s="4" t="n"/>
      <c r="L76" s="5" t="n"/>
      <c r="M76" s="6" t="n"/>
      <c r="N76" s="6" t="n"/>
      <c r="O76" s="6" t="n"/>
      <c r="P76" s="6" t="n"/>
      <c r="Q76" s="7">
        <f>IF($A76="","",IFERROR(VLOOKUP("Imposta bollo contratto",'Parametri e istruzioni'!$A$4:$B$9,2,FALSE),""))</f>
        <v/>
      </c>
      <c r="R76" s="8">
        <f>IF($A76="","",IF(OR(N76="",O76="",P76=""),"",IFERROR(MAX(ROUNDUP(N76/4,0),ROUNDUP(O76/100,0))*P76,"")))</f>
        <v/>
      </c>
      <c r="S76" s="7">
        <f>IF($A76="","",IF(OR(R76="",Q76=""),"",IFERROR(R76*Q76,0)))</f>
        <v/>
      </c>
      <c r="T76" s="9">
        <f>IF($A76="","",IF(H76="Cedolare secca","Sì","No"))</f>
        <v/>
      </c>
      <c r="U76" s="7">
        <f>IF($A76="","",IF(T76="Sì",0,IF(OR(S76="",P76=""),"",IFERROR(S76*P76,0))))</f>
        <v/>
      </c>
      <c r="V76" s="4" t="n"/>
      <c r="W76" s="9">
        <f>IF($A76="","",IF(U76="","",IF(U76=0,"Esente",IF(V76&lt;&gt;"","Pagato",IFERROR(IF(TODAY()&gt;DATE(YEAR(K76),MONTH(K76),DAY(K76)),"Da verificare","In scadenza"),"Da verificare")))))</f>
        <v/>
      </c>
      <c r="X76" s="2" t="n"/>
      <c r="Y76" s="10" t="n"/>
    </row>
    <row r="77" ht="24" customHeight="1">
      <c r="A77" s="2" t="n"/>
      <c r="B77" s="3" t="n"/>
      <c r="C77" s="3" t="n"/>
      <c r="D77" s="3" t="n"/>
      <c r="E77" s="3" t="n"/>
      <c r="F77" s="2" t="n"/>
      <c r="G77" s="2" t="n"/>
      <c r="H77" s="2" t="n"/>
      <c r="I77" s="4" t="n"/>
      <c r="J77" s="4" t="n"/>
      <c r="K77" s="4" t="n"/>
      <c r="L77" s="5" t="n"/>
      <c r="M77" s="6" t="n"/>
      <c r="N77" s="6" t="n"/>
      <c r="O77" s="6" t="n"/>
      <c r="P77" s="6" t="n"/>
      <c r="Q77" s="11">
        <f>IF($A77="","",IFERROR(VLOOKUP("Imposta bollo contratto",'Parametri e istruzioni'!$A$4:$B$9,2,FALSE),""))</f>
        <v/>
      </c>
      <c r="R77" s="12">
        <f>IF($A77="","",IF(OR(N77="",O77="",P77=""),"",IFERROR(MAX(ROUNDUP(N77/4,0),ROUNDUP(O77/100,0))*P77,"")))</f>
        <v/>
      </c>
      <c r="S77" s="11">
        <f>IF($A77="","",IF(OR(R77="",Q77=""),"",IFERROR(R77*Q77,0)))</f>
        <v/>
      </c>
      <c r="T77" s="13">
        <f>IF($A77="","",IF(H77="Cedolare secca","Sì","No"))</f>
        <v/>
      </c>
      <c r="U77" s="11">
        <f>IF($A77="","",IF(T77="Sì",0,IF(OR(S77="",P77=""),"",IFERROR(S77*P77,0))))</f>
        <v/>
      </c>
      <c r="V77" s="4" t="n"/>
      <c r="W77" s="13">
        <f>IF($A77="","",IF(U77="","",IF(U77=0,"Esente",IF(V77&lt;&gt;"","Pagato",IFERROR(IF(TODAY()&gt;DATE(YEAR(K77),MONTH(K77),DAY(K77)),"Da verificare","In scadenza"),"Da verificare")))))</f>
        <v/>
      </c>
      <c r="X77" s="2" t="n"/>
      <c r="Y77" s="10" t="n"/>
    </row>
    <row r="78" ht="24" customHeight="1">
      <c r="A78" s="2" t="n"/>
      <c r="B78" s="3" t="n"/>
      <c r="C78" s="3" t="n"/>
      <c r="D78" s="3" t="n"/>
      <c r="E78" s="3" t="n"/>
      <c r="F78" s="2" t="n"/>
      <c r="G78" s="2" t="n"/>
      <c r="H78" s="2" t="n"/>
      <c r="I78" s="4" t="n"/>
      <c r="J78" s="4" t="n"/>
      <c r="K78" s="4" t="n"/>
      <c r="L78" s="5" t="n"/>
      <c r="M78" s="6" t="n"/>
      <c r="N78" s="6" t="n"/>
      <c r="O78" s="6" t="n"/>
      <c r="P78" s="6" t="n"/>
      <c r="Q78" s="7">
        <f>IF($A78="","",IFERROR(VLOOKUP("Imposta bollo contratto",'Parametri e istruzioni'!$A$4:$B$9,2,FALSE),""))</f>
        <v/>
      </c>
      <c r="R78" s="8">
        <f>IF($A78="","",IF(OR(N78="",O78="",P78=""),"",IFERROR(MAX(ROUNDUP(N78/4,0),ROUNDUP(O78/100,0))*P78,"")))</f>
        <v/>
      </c>
      <c r="S78" s="7">
        <f>IF($A78="","",IF(OR(R78="",Q78=""),"",IFERROR(R78*Q78,0)))</f>
        <v/>
      </c>
      <c r="T78" s="9">
        <f>IF($A78="","",IF(H78="Cedolare secca","Sì","No"))</f>
        <v/>
      </c>
      <c r="U78" s="7">
        <f>IF($A78="","",IF(T78="Sì",0,IF(OR(S78="",P78=""),"",IFERROR(S78*P78,0))))</f>
        <v/>
      </c>
      <c r="V78" s="4" t="n"/>
      <c r="W78" s="9">
        <f>IF($A78="","",IF(U78="","",IF(U78=0,"Esente",IF(V78&lt;&gt;"","Pagato",IFERROR(IF(TODAY()&gt;DATE(YEAR(K78),MONTH(K78),DAY(K78)),"Da verificare","In scadenza"),"Da verificare")))))</f>
        <v/>
      </c>
      <c r="X78" s="2" t="n"/>
      <c r="Y78" s="10" t="n"/>
    </row>
    <row r="79" ht="24" customHeight="1">
      <c r="A79" s="2" t="n"/>
      <c r="B79" s="3" t="n"/>
      <c r="C79" s="3" t="n"/>
      <c r="D79" s="3" t="n"/>
      <c r="E79" s="3" t="n"/>
      <c r="F79" s="2" t="n"/>
      <c r="G79" s="2" t="n"/>
      <c r="H79" s="2" t="n"/>
      <c r="I79" s="4" t="n"/>
      <c r="J79" s="4" t="n"/>
      <c r="K79" s="4" t="n"/>
      <c r="L79" s="5" t="n"/>
      <c r="M79" s="6" t="n"/>
      <c r="N79" s="6" t="n"/>
      <c r="O79" s="6" t="n"/>
      <c r="P79" s="6" t="n"/>
      <c r="Q79" s="11">
        <f>IF($A79="","",IFERROR(VLOOKUP("Imposta bollo contratto",'Parametri e istruzioni'!$A$4:$B$9,2,FALSE),""))</f>
        <v/>
      </c>
      <c r="R79" s="12">
        <f>IF($A79="","",IF(OR(N79="",O79="",P79=""),"",IFERROR(MAX(ROUNDUP(N79/4,0),ROUNDUP(O79/100,0))*P79,"")))</f>
        <v/>
      </c>
      <c r="S79" s="11">
        <f>IF($A79="","",IF(OR(R79="",Q79=""),"",IFERROR(R79*Q79,0)))</f>
        <v/>
      </c>
      <c r="T79" s="13">
        <f>IF($A79="","",IF(H79="Cedolare secca","Sì","No"))</f>
        <v/>
      </c>
      <c r="U79" s="11">
        <f>IF($A79="","",IF(T79="Sì",0,IF(OR(S79="",P79=""),"",IFERROR(S79*P79,0))))</f>
        <v/>
      </c>
      <c r="V79" s="4" t="n"/>
      <c r="W79" s="13">
        <f>IF($A79="","",IF(U79="","",IF(U79=0,"Esente",IF(V79&lt;&gt;"","Pagato",IFERROR(IF(TODAY()&gt;DATE(YEAR(K79),MONTH(K79),DAY(K79)),"Da verificare","In scadenza"),"Da verificare")))))</f>
        <v/>
      </c>
      <c r="X79" s="2" t="n"/>
      <c r="Y79" s="10" t="n"/>
    </row>
    <row r="80" ht="24" customHeight="1">
      <c r="A80" s="2" t="n"/>
      <c r="B80" s="3" t="n"/>
      <c r="C80" s="3" t="n"/>
      <c r="D80" s="3" t="n"/>
      <c r="E80" s="3" t="n"/>
      <c r="F80" s="2" t="n"/>
      <c r="G80" s="2" t="n"/>
      <c r="H80" s="2" t="n"/>
      <c r="I80" s="4" t="n"/>
      <c r="J80" s="4" t="n"/>
      <c r="K80" s="4" t="n"/>
      <c r="L80" s="5" t="n"/>
      <c r="M80" s="6" t="n"/>
      <c r="N80" s="6" t="n"/>
      <c r="O80" s="6" t="n"/>
      <c r="P80" s="6" t="n"/>
      <c r="Q80" s="7">
        <f>IF($A80="","",IFERROR(VLOOKUP("Imposta bollo contratto",'Parametri e istruzioni'!$A$4:$B$9,2,FALSE),""))</f>
        <v/>
      </c>
      <c r="R80" s="8">
        <f>IF($A80="","",IF(OR(N80="",O80="",P80=""),"",IFERROR(MAX(ROUNDUP(N80/4,0),ROUNDUP(O80/100,0))*P80,"")))</f>
        <v/>
      </c>
      <c r="S80" s="7">
        <f>IF($A80="","",IF(OR(R80="",Q80=""),"",IFERROR(R80*Q80,0)))</f>
        <v/>
      </c>
      <c r="T80" s="9">
        <f>IF($A80="","",IF(H80="Cedolare secca","Sì","No"))</f>
        <v/>
      </c>
      <c r="U80" s="7">
        <f>IF($A80="","",IF(T80="Sì",0,IF(OR(S80="",P80=""),"",IFERROR(S80*P80,0))))</f>
        <v/>
      </c>
      <c r="V80" s="4" t="n"/>
      <c r="W80" s="9">
        <f>IF($A80="","",IF(U80="","",IF(U80=0,"Esente",IF(V80&lt;&gt;"","Pagato",IFERROR(IF(TODAY()&gt;DATE(YEAR(K80),MONTH(K80),DAY(K80)),"Da verificare","In scadenza"),"Da verificare")))))</f>
        <v/>
      </c>
      <c r="X80" s="2" t="n"/>
      <c r="Y80" s="10" t="n"/>
    </row>
    <row r="81" ht="24" customHeight="1">
      <c r="A81" s="2" t="n"/>
      <c r="B81" s="3" t="n"/>
      <c r="C81" s="3" t="n"/>
      <c r="D81" s="3" t="n"/>
      <c r="E81" s="3" t="n"/>
      <c r="F81" s="2" t="n"/>
      <c r="G81" s="2" t="n"/>
      <c r="H81" s="2" t="n"/>
      <c r="I81" s="4" t="n"/>
      <c r="J81" s="4" t="n"/>
      <c r="K81" s="4" t="n"/>
      <c r="L81" s="5" t="n"/>
      <c r="M81" s="6" t="n"/>
      <c r="N81" s="6" t="n"/>
      <c r="O81" s="6" t="n"/>
      <c r="P81" s="6" t="n"/>
      <c r="Q81" s="11">
        <f>IF($A81="","",IFERROR(VLOOKUP("Imposta bollo contratto",'Parametri e istruzioni'!$A$4:$B$9,2,FALSE),""))</f>
        <v/>
      </c>
      <c r="R81" s="12">
        <f>IF($A81="","",IF(OR(N81="",O81="",P81=""),"",IFERROR(MAX(ROUNDUP(N81/4,0),ROUNDUP(O81/100,0))*P81,"")))</f>
        <v/>
      </c>
      <c r="S81" s="11">
        <f>IF($A81="","",IF(OR(R81="",Q81=""),"",IFERROR(R81*Q81,0)))</f>
        <v/>
      </c>
      <c r="T81" s="13">
        <f>IF($A81="","",IF(H81="Cedolare secca","Sì","No"))</f>
        <v/>
      </c>
      <c r="U81" s="11">
        <f>IF($A81="","",IF(T81="Sì",0,IF(OR(S81="",P81=""),"",IFERROR(S81*P81,0))))</f>
        <v/>
      </c>
      <c r="V81" s="4" t="n"/>
      <c r="W81" s="13">
        <f>IF($A81="","",IF(U81="","",IF(U81=0,"Esente",IF(V81&lt;&gt;"","Pagato",IFERROR(IF(TODAY()&gt;DATE(YEAR(K81),MONTH(K81),DAY(K81)),"Da verificare","In scadenza"),"Da verificare")))))</f>
        <v/>
      </c>
      <c r="X81" s="2" t="n"/>
      <c r="Y81" s="10" t="n"/>
    </row>
    <row r="82" ht="24" customHeight="1">
      <c r="A82" s="2" t="n"/>
      <c r="B82" s="3" t="n"/>
      <c r="C82" s="3" t="n"/>
      <c r="D82" s="3" t="n"/>
      <c r="E82" s="3" t="n"/>
      <c r="F82" s="2" t="n"/>
      <c r="G82" s="2" t="n"/>
      <c r="H82" s="2" t="n"/>
      <c r="I82" s="4" t="n"/>
      <c r="J82" s="4" t="n"/>
      <c r="K82" s="4" t="n"/>
      <c r="L82" s="5" t="n"/>
      <c r="M82" s="6" t="n"/>
      <c r="N82" s="6" t="n"/>
      <c r="O82" s="6" t="n"/>
      <c r="P82" s="6" t="n"/>
      <c r="Q82" s="7">
        <f>IF($A82="","",IFERROR(VLOOKUP("Imposta bollo contratto",'Parametri e istruzioni'!$A$4:$B$9,2,FALSE),""))</f>
        <v/>
      </c>
      <c r="R82" s="8">
        <f>IF($A82="","",IF(OR(N82="",O82="",P82=""),"",IFERROR(MAX(ROUNDUP(N82/4,0),ROUNDUP(O82/100,0))*P82,"")))</f>
        <v/>
      </c>
      <c r="S82" s="7">
        <f>IF($A82="","",IF(OR(R82="",Q82=""),"",IFERROR(R82*Q82,0)))</f>
        <v/>
      </c>
      <c r="T82" s="9">
        <f>IF($A82="","",IF(H82="Cedolare secca","Sì","No"))</f>
        <v/>
      </c>
      <c r="U82" s="7">
        <f>IF($A82="","",IF(T82="Sì",0,IF(OR(S82="",P82=""),"",IFERROR(S82*P82,0))))</f>
        <v/>
      </c>
      <c r="V82" s="4" t="n"/>
      <c r="W82" s="9">
        <f>IF($A82="","",IF(U82="","",IF(U82=0,"Esente",IF(V82&lt;&gt;"","Pagato",IFERROR(IF(TODAY()&gt;DATE(YEAR(K82),MONTH(K82),DAY(K82)),"Da verificare","In scadenza"),"Da verificare")))))</f>
        <v/>
      </c>
      <c r="X82" s="2" t="n"/>
      <c r="Y82" s="10" t="n"/>
    </row>
    <row r="83" ht="24" customHeight="1">
      <c r="A83" s="2" t="n"/>
      <c r="B83" s="3" t="n"/>
      <c r="C83" s="3" t="n"/>
      <c r="D83" s="3" t="n"/>
      <c r="E83" s="3" t="n"/>
      <c r="F83" s="2" t="n"/>
      <c r="G83" s="2" t="n"/>
      <c r="H83" s="2" t="n"/>
      <c r="I83" s="4" t="n"/>
      <c r="J83" s="4" t="n"/>
      <c r="K83" s="4" t="n"/>
      <c r="L83" s="5" t="n"/>
      <c r="M83" s="6" t="n"/>
      <c r="N83" s="6" t="n"/>
      <c r="O83" s="6" t="n"/>
      <c r="P83" s="6" t="n"/>
      <c r="Q83" s="11">
        <f>IF($A83="","",IFERROR(VLOOKUP("Imposta bollo contratto",'Parametri e istruzioni'!$A$4:$B$9,2,FALSE),""))</f>
        <v/>
      </c>
      <c r="R83" s="12">
        <f>IF($A83="","",IF(OR(N83="",O83="",P83=""),"",IFERROR(MAX(ROUNDUP(N83/4,0),ROUNDUP(O83/100,0))*P83,"")))</f>
        <v/>
      </c>
      <c r="S83" s="11">
        <f>IF($A83="","",IF(OR(R83="",Q83=""),"",IFERROR(R83*Q83,0)))</f>
        <v/>
      </c>
      <c r="T83" s="13">
        <f>IF($A83="","",IF(H83="Cedolare secca","Sì","No"))</f>
        <v/>
      </c>
      <c r="U83" s="11">
        <f>IF($A83="","",IF(T83="Sì",0,IF(OR(S83="",P83=""),"",IFERROR(S83*P83,0))))</f>
        <v/>
      </c>
      <c r="V83" s="4" t="n"/>
      <c r="W83" s="13">
        <f>IF($A83="","",IF(U83="","",IF(U83=0,"Esente",IF(V83&lt;&gt;"","Pagato",IFERROR(IF(TODAY()&gt;DATE(YEAR(K83),MONTH(K83),DAY(K83)),"Da verificare","In scadenza"),"Da verificare")))))</f>
        <v/>
      </c>
      <c r="X83" s="2" t="n"/>
      <c r="Y83" s="10" t="n"/>
    </row>
    <row r="84" ht="24" customHeight="1">
      <c r="A84" s="2" t="n"/>
      <c r="B84" s="3" t="n"/>
      <c r="C84" s="3" t="n"/>
      <c r="D84" s="3" t="n"/>
      <c r="E84" s="3" t="n"/>
      <c r="F84" s="2" t="n"/>
      <c r="G84" s="2" t="n"/>
      <c r="H84" s="2" t="n"/>
      <c r="I84" s="4" t="n"/>
      <c r="J84" s="4" t="n"/>
      <c r="K84" s="4" t="n"/>
      <c r="L84" s="5" t="n"/>
      <c r="M84" s="6" t="n"/>
      <c r="N84" s="6" t="n"/>
      <c r="O84" s="6" t="n"/>
      <c r="P84" s="6" t="n"/>
      <c r="Q84" s="7">
        <f>IF($A84="","",IFERROR(VLOOKUP("Imposta bollo contratto",'Parametri e istruzioni'!$A$4:$B$9,2,FALSE),""))</f>
        <v/>
      </c>
      <c r="R84" s="8">
        <f>IF($A84="","",IF(OR(N84="",O84="",P84=""),"",IFERROR(MAX(ROUNDUP(N84/4,0),ROUNDUP(O84/100,0))*P84,"")))</f>
        <v/>
      </c>
      <c r="S84" s="7">
        <f>IF($A84="","",IF(OR(R84="",Q84=""),"",IFERROR(R84*Q84,0)))</f>
        <v/>
      </c>
      <c r="T84" s="9">
        <f>IF($A84="","",IF(H84="Cedolare secca","Sì","No"))</f>
        <v/>
      </c>
      <c r="U84" s="7">
        <f>IF($A84="","",IF(T84="Sì",0,IF(OR(S84="",P84=""),"",IFERROR(S84*P84,0))))</f>
        <v/>
      </c>
      <c r="V84" s="4" t="n"/>
      <c r="W84" s="9">
        <f>IF($A84="","",IF(U84="","",IF(U84=0,"Esente",IF(V84&lt;&gt;"","Pagato",IFERROR(IF(TODAY()&gt;DATE(YEAR(K84),MONTH(K84),DAY(K84)),"Da verificare","In scadenza"),"Da verificare")))))</f>
        <v/>
      </c>
      <c r="X84" s="2" t="n"/>
      <c r="Y84" s="10" t="n"/>
    </row>
    <row r="85" ht="24" customHeight="1">
      <c r="A85" s="2" t="n"/>
      <c r="B85" s="3" t="n"/>
      <c r="C85" s="3" t="n"/>
      <c r="D85" s="3" t="n"/>
      <c r="E85" s="3" t="n"/>
      <c r="F85" s="2" t="n"/>
      <c r="G85" s="2" t="n"/>
      <c r="H85" s="2" t="n"/>
      <c r="I85" s="4" t="n"/>
      <c r="J85" s="4" t="n"/>
      <c r="K85" s="4" t="n"/>
      <c r="L85" s="5" t="n"/>
      <c r="M85" s="6" t="n"/>
      <c r="N85" s="6" t="n"/>
      <c r="O85" s="6" t="n"/>
      <c r="P85" s="6" t="n"/>
      <c r="Q85" s="11">
        <f>IF($A85="","",IFERROR(VLOOKUP("Imposta bollo contratto",'Parametri e istruzioni'!$A$4:$B$9,2,FALSE),""))</f>
        <v/>
      </c>
      <c r="R85" s="12">
        <f>IF($A85="","",IF(OR(N85="",O85="",P85=""),"",IFERROR(MAX(ROUNDUP(N85/4,0),ROUNDUP(O85/100,0))*P85,"")))</f>
        <v/>
      </c>
      <c r="S85" s="11">
        <f>IF($A85="","",IF(OR(R85="",Q85=""),"",IFERROR(R85*Q85,0)))</f>
        <v/>
      </c>
      <c r="T85" s="13">
        <f>IF($A85="","",IF(H85="Cedolare secca","Sì","No"))</f>
        <v/>
      </c>
      <c r="U85" s="11">
        <f>IF($A85="","",IF(T85="Sì",0,IF(OR(S85="",P85=""),"",IFERROR(S85*P85,0))))</f>
        <v/>
      </c>
      <c r="V85" s="4" t="n"/>
      <c r="W85" s="13">
        <f>IF($A85="","",IF(U85="","",IF(U85=0,"Esente",IF(V85&lt;&gt;"","Pagato",IFERROR(IF(TODAY()&gt;DATE(YEAR(K85),MONTH(K85),DAY(K85)),"Da verificare","In scadenza"),"Da verificare")))))</f>
        <v/>
      </c>
      <c r="X85" s="2" t="n"/>
      <c r="Y85" s="10" t="n"/>
    </row>
    <row r="86" ht="24" customHeight="1">
      <c r="A86" s="2" t="n"/>
      <c r="B86" s="3" t="n"/>
      <c r="C86" s="3" t="n"/>
      <c r="D86" s="3" t="n"/>
      <c r="E86" s="3" t="n"/>
      <c r="F86" s="2" t="n"/>
      <c r="G86" s="2" t="n"/>
      <c r="H86" s="2" t="n"/>
      <c r="I86" s="4" t="n"/>
      <c r="J86" s="4" t="n"/>
      <c r="K86" s="4" t="n"/>
      <c r="L86" s="5" t="n"/>
      <c r="M86" s="6" t="n"/>
      <c r="N86" s="6" t="n"/>
      <c r="O86" s="6" t="n"/>
      <c r="P86" s="6" t="n"/>
      <c r="Q86" s="7">
        <f>IF($A86="","",IFERROR(VLOOKUP("Imposta bollo contratto",'Parametri e istruzioni'!$A$4:$B$9,2,FALSE),""))</f>
        <v/>
      </c>
      <c r="R86" s="8">
        <f>IF($A86="","",IF(OR(N86="",O86="",P86=""),"",IFERROR(MAX(ROUNDUP(N86/4,0),ROUNDUP(O86/100,0))*P86,"")))</f>
        <v/>
      </c>
      <c r="S86" s="7">
        <f>IF($A86="","",IF(OR(R86="",Q86=""),"",IFERROR(R86*Q86,0)))</f>
        <v/>
      </c>
      <c r="T86" s="9">
        <f>IF($A86="","",IF(H86="Cedolare secca","Sì","No"))</f>
        <v/>
      </c>
      <c r="U86" s="7">
        <f>IF($A86="","",IF(T86="Sì",0,IF(OR(S86="",P86=""),"",IFERROR(S86*P86,0))))</f>
        <v/>
      </c>
      <c r="V86" s="4" t="n"/>
      <c r="W86" s="9">
        <f>IF($A86="","",IF(U86="","",IF(U86=0,"Esente",IF(V86&lt;&gt;"","Pagato",IFERROR(IF(TODAY()&gt;DATE(YEAR(K86),MONTH(K86),DAY(K86)),"Da verificare","In scadenza"),"Da verificare")))))</f>
        <v/>
      </c>
      <c r="X86" s="2" t="n"/>
      <c r="Y86" s="10" t="n"/>
    </row>
    <row r="87" ht="24" customHeight="1">
      <c r="A87" s="2" t="n"/>
      <c r="B87" s="3" t="n"/>
      <c r="C87" s="3" t="n"/>
      <c r="D87" s="3" t="n"/>
      <c r="E87" s="3" t="n"/>
      <c r="F87" s="2" t="n"/>
      <c r="G87" s="2" t="n"/>
      <c r="H87" s="2" t="n"/>
      <c r="I87" s="4" t="n"/>
      <c r="J87" s="4" t="n"/>
      <c r="K87" s="4" t="n"/>
      <c r="L87" s="5" t="n"/>
      <c r="M87" s="6" t="n"/>
      <c r="N87" s="6" t="n"/>
      <c r="O87" s="6" t="n"/>
      <c r="P87" s="6" t="n"/>
      <c r="Q87" s="11">
        <f>IF($A87="","",IFERROR(VLOOKUP("Imposta bollo contratto",'Parametri e istruzioni'!$A$4:$B$9,2,FALSE),""))</f>
        <v/>
      </c>
      <c r="R87" s="12">
        <f>IF($A87="","",IF(OR(N87="",O87="",P87=""),"",IFERROR(MAX(ROUNDUP(N87/4,0),ROUNDUP(O87/100,0))*P87,"")))</f>
        <v/>
      </c>
      <c r="S87" s="11">
        <f>IF($A87="","",IF(OR(R87="",Q87=""),"",IFERROR(R87*Q87,0)))</f>
        <v/>
      </c>
      <c r="T87" s="13">
        <f>IF($A87="","",IF(H87="Cedolare secca","Sì","No"))</f>
        <v/>
      </c>
      <c r="U87" s="11">
        <f>IF($A87="","",IF(T87="Sì",0,IF(OR(S87="",P87=""),"",IFERROR(S87*P87,0))))</f>
        <v/>
      </c>
      <c r="V87" s="4" t="n"/>
      <c r="W87" s="13">
        <f>IF($A87="","",IF(U87="","",IF(U87=0,"Esente",IF(V87&lt;&gt;"","Pagato",IFERROR(IF(TODAY()&gt;DATE(YEAR(K87),MONTH(K87),DAY(K87)),"Da verificare","In scadenza"),"Da verificare")))))</f>
        <v/>
      </c>
      <c r="X87" s="2" t="n"/>
      <c r="Y87" s="10" t="n"/>
    </row>
    <row r="88" ht="24" customHeight="1">
      <c r="A88" s="2" t="n"/>
      <c r="B88" s="3" t="n"/>
      <c r="C88" s="3" t="n"/>
      <c r="D88" s="3" t="n"/>
      <c r="E88" s="3" t="n"/>
      <c r="F88" s="2" t="n"/>
      <c r="G88" s="2" t="n"/>
      <c r="H88" s="2" t="n"/>
      <c r="I88" s="4" t="n"/>
      <c r="J88" s="4" t="n"/>
      <c r="K88" s="4" t="n"/>
      <c r="L88" s="5" t="n"/>
      <c r="M88" s="6" t="n"/>
      <c r="N88" s="6" t="n"/>
      <c r="O88" s="6" t="n"/>
      <c r="P88" s="6" t="n"/>
      <c r="Q88" s="7">
        <f>IF($A88="","",IFERROR(VLOOKUP("Imposta bollo contratto",'Parametri e istruzioni'!$A$4:$B$9,2,FALSE),""))</f>
        <v/>
      </c>
      <c r="R88" s="8">
        <f>IF($A88="","",IF(OR(N88="",O88="",P88=""),"",IFERROR(MAX(ROUNDUP(N88/4,0),ROUNDUP(O88/100,0))*P88,"")))</f>
        <v/>
      </c>
      <c r="S88" s="7">
        <f>IF($A88="","",IF(OR(R88="",Q88=""),"",IFERROR(R88*Q88,0)))</f>
        <v/>
      </c>
      <c r="T88" s="9">
        <f>IF($A88="","",IF(H88="Cedolare secca","Sì","No"))</f>
        <v/>
      </c>
      <c r="U88" s="7">
        <f>IF($A88="","",IF(T88="Sì",0,IF(OR(S88="",P88=""),"",IFERROR(S88*P88,0))))</f>
        <v/>
      </c>
      <c r="V88" s="4" t="n"/>
      <c r="W88" s="9">
        <f>IF($A88="","",IF(U88="","",IF(U88=0,"Esente",IF(V88&lt;&gt;"","Pagato",IFERROR(IF(TODAY()&gt;DATE(YEAR(K88),MONTH(K88),DAY(K88)),"Da verificare","In scadenza"),"Da verificare")))))</f>
        <v/>
      </c>
      <c r="X88" s="2" t="n"/>
      <c r="Y88" s="10" t="n"/>
    </row>
    <row r="89" ht="24" customHeight="1">
      <c r="A89" s="2" t="n"/>
      <c r="B89" s="3" t="n"/>
      <c r="C89" s="3" t="n"/>
      <c r="D89" s="3" t="n"/>
      <c r="E89" s="3" t="n"/>
      <c r="F89" s="2" t="n"/>
      <c r="G89" s="2" t="n"/>
      <c r="H89" s="2" t="n"/>
      <c r="I89" s="4" t="n"/>
      <c r="J89" s="4" t="n"/>
      <c r="K89" s="4" t="n"/>
      <c r="L89" s="5" t="n"/>
      <c r="M89" s="6" t="n"/>
      <c r="N89" s="6" t="n"/>
      <c r="O89" s="6" t="n"/>
      <c r="P89" s="6" t="n"/>
      <c r="Q89" s="11">
        <f>IF($A89="","",IFERROR(VLOOKUP("Imposta bollo contratto",'Parametri e istruzioni'!$A$4:$B$9,2,FALSE),""))</f>
        <v/>
      </c>
      <c r="R89" s="12">
        <f>IF($A89="","",IF(OR(N89="",O89="",P89=""),"",IFERROR(MAX(ROUNDUP(N89/4,0),ROUNDUP(O89/100,0))*P89,"")))</f>
        <v/>
      </c>
      <c r="S89" s="11">
        <f>IF($A89="","",IF(OR(R89="",Q89=""),"",IFERROR(R89*Q89,0)))</f>
        <v/>
      </c>
      <c r="T89" s="13">
        <f>IF($A89="","",IF(H89="Cedolare secca","Sì","No"))</f>
        <v/>
      </c>
      <c r="U89" s="11">
        <f>IF($A89="","",IF(T89="Sì",0,IF(OR(S89="",P89=""),"",IFERROR(S89*P89,0))))</f>
        <v/>
      </c>
      <c r="V89" s="4" t="n"/>
      <c r="W89" s="13">
        <f>IF($A89="","",IF(U89="","",IF(U89=0,"Esente",IF(V89&lt;&gt;"","Pagato",IFERROR(IF(TODAY()&gt;DATE(YEAR(K89),MONTH(K89),DAY(K89)),"Da verificare","In scadenza"),"Da verificare")))))</f>
        <v/>
      </c>
      <c r="X89" s="2" t="n"/>
      <c r="Y89" s="10" t="n"/>
    </row>
    <row r="90" ht="24" customHeight="1">
      <c r="A90" s="2" t="n"/>
      <c r="B90" s="3" t="n"/>
      <c r="C90" s="3" t="n"/>
      <c r="D90" s="3" t="n"/>
      <c r="E90" s="3" t="n"/>
      <c r="F90" s="2" t="n"/>
      <c r="G90" s="2" t="n"/>
      <c r="H90" s="2" t="n"/>
      <c r="I90" s="4" t="n"/>
      <c r="J90" s="4" t="n"/>
      <c r="K90" s="4" t="n"/>
      <c r="L90" s="5" t="n"/>
      <c r="M90" s="6" t="n"/>
      <c r="N90" s="6" t="n"/>
      <c r="O90" s="6" t="n"/>
      <c r="P90" s="6" t="n"/>
      <c r="Q90" s="7">
        <f>IF($A90="","",IFERROR(VLOOKUP("Imposta bollo contratto",'Parametri e istruzioni'!$A$4:$B$9,2,FALSE),""))</f>
        <v/>
      </c>
      <c r="R90" s="8">
        <f>IF($A90="","",IF(OR(N90="",O90="",P90=""),"",IFERROR(MAX(ROUNDUP(N90/4,0),ROUNDUP(O90/100,0))*P90,"")))</f>
        <v/>
      </c>
      <c r="S90" s="7">
        <f>IF($A90="","",IF(OR(R90="",Q90=""),"",IFERROR(R90*Q90,0)))</f>
        <v/>
      </c>
      <c r="T90" s="9">
        <f>IF($A90="","",IF(H90="Cedolare secca","Sì","No"))</f>
        <v/>
      </c>
      <c r="U90" s="7">
        <f>IF($A90="","",IF(T90="Sì",0,IF(OR(S90="",P90=""),"",IFERROR(S90*P90,0))))</f>
        <v/>
      </c>
      <c r="V90" s="4" t="n"/>
      <c r="W90" s="9">
        <f>IF($A90="","",IF(U90="","",IF(U90=0,"Esente",IF(V90&lt;&gt;"","Pagato",IFERROR(IF(TODAY()&gt;DATE(YEAR(K90),MONTH(K90),DAY(K90)),"Da verificare","In scadenza"),"Da verificare")))))</f>
        <v/>
      </c>
      <c r="X90" s="2" t="n"/>
      <c r="Y90" s="10" t="n"/>
    </row>
    <row r="91" ht="24" customHeight="1">
      <c r="A91" s="2" t="n"/>
      <c r="B91" s="3" t="n"/>
      <c r="C91" s="3" t="n"/>
      <c r="D91" s="3" t="n"/>
      <c r="E91" s="3" t="n"/>
      <c r="F91" s="2" t="n"/>
      <c r="G91" s="2" t="n"/>
      <c r="H91" s="2" t="n"/>
      <c r="I91" s="4" t="n"/>
      <c r="J91" s="4" t="n"/>
      <c r="K91" s="4" t="n"/>
      <c r="L91" s="5" t="n"/>
      <c r="M91" s="6" t="n"/>
      <c r="N91" s="6" t="n"/>
      <c r="O91" s="6" t="n"/>
      <c r="P91" s="6" t="n"/>
      <c r="Q91" s="11">
        <f>IF($A91="","",IFERROR(VLOOKUP("Imposta bollo contratto",'Parametri e istruzioni'!$A$4:$B$9,2,FALSE),""))</f>
        <v/>
      </c>
      <c r="R91" s="12">
        <f>IF($A91="","",IF(OR(N91="",O91="",P91=""),"",IFERROR(MAX(ROUNDUP(N91/4,0),ROUNDUP(O91/100,0))*P91,"")))</f>
        <v/>
      </c>
      <c r="S91" s="11">
        <f>IF($A91="","",IF(OR(R91="",Q91=""),"",IFERROR(R91*Q91,0)))</f>
        <v/>
      </c>
      <c r="T91" s="13">
        <f>IF($A91="","",IF(H91="Cedolare secca","Sì","No"))</f>
        <v/>
      </c>
      <c r="U91" s="11">
        <f>IF($A91="","",IF(T91="Sì",0,IF(OR(S91="",P91=""),"",IFERROR(S91*P91,0))))</f>
        <v/>
      </c>
      <c r="V91" s="4" t="n"/>
      <c r="W91" s="13">
        <f>IF($A91="","",IF(U91="","",IF(U91=0,"Esente",IF(V91&lt;&gt;"","Pagato",IFERROR(IF(TODAY()&gt;DATE(YEAR(K91),MONTH(K91),DAY(K91)),"Da verificare","In scadenza"),"Da verificare")))))</f>
        <v/>
      </c>
      <c r="X91" s="2" t="n"/>
      <c r="Y91" s="10" t="n"/>
    </row>
    <row r="92" ht="24" customHeight="1">
      <c r="A92" s="2" t="n"/>
      <c r="B92" s="3" t="n"/>
      <c r="C92" s="3" t="n"/>
      <c r="D92" s="3" t="n"/>
      <c r="E92" s="3" t="n"/>
      <c r="F92" s="2" t="n"/>
      <c r="G92" s="2" t="n"/>
      <c r="H92" s="2" t="n"/>
      <c r="I92" s="4" t="n"/>
      <c r="J92" s="4" t="n"/>
      <c r="K92" s="4" t="n"/>
      <c r="L92" s="5" t="n"/>
      <c r="M92" s="6" t="n"/>
      <c r="N92" s="6" t="n"/>
      <c r="O92" s="6" t="n"/>
      <c r="P92" s="6" t="n"/>
      <c r="Q92" s="7">
        <f>IF($A92="","",IFERROR(VLOOKUP("Imposta bollo contratto",'Parametri e istruzioni'!$A$4:$B$9,2,FALSE),""))</f>
        <v/>
      </c>
      <c r="R92" s="8">
        <f>IF($A92="","",IF(OR(N92="",O92="",P92=""),"",IFERROR(MAX(ROUNDUP(N92/4,0),ROUNDUP(O92/100,0))*P92,"")))</f>
        <v/>
      </c>
      <c r="S92" s="7">
        <f>IF($A92="","",IF(OR(R92="",Q92=""),"",IFERROR(R92*Q92,0)))</f>
        <v/>
      </c>
      <c r="T92" s="9">
        <f>IF($A92="","",IF(H92="Cedolare secca","Sì","No"))</f>
        <v/>
      </c>
      <c r="U92" s="7">
        <f>IF($A92="","",IF(T92="Sì",0,IF(OR(S92="",P92=""),"",IFERROR(S92*P92,0))))</f>
        <v/>
      </c>
      <c r="V92" s="4" t="n"/>
      <c r="W92" s="9">
        <f>IF($A92="","",IF(U92="","",IF(U92=0,"Esente",IF(V92&lt;&gt;"","Pagato",IFERROR(IF(TODAY()&gt;DATE(YEAR(K92),MONTH(K92),DAY(K92)),"Da verificare","In scadenza"),"Da verificare")))))</f>
        <v/>
      </c>
      <c r="X92" s="2" t="n"/>
      <c r="Y92" s="10" t="n"/>
    </row>
    <row r="93" ht="24" customHeight="1">
      <c r="A93" s="2" t="n"/>
      <c r="B93" s="3" t="n"/>
      <c r="C93" s="3" t="n"/>
      <c r="D93" s="3" t="n"/>
      <c r="E93" s="3" t="n"/>
      <c r="F93" s="2" t="n"/>
      <c r="G93" s="2" t="n"/>
      <c r="H93" s="2" t="n"/>
      <c r="I93" s="4" t="n"/>
      <c r="J93" s="4" t="n"/>
      <c r="K93" s="4" t="n"/>
      <c r="L93" s="5" t="n"/>
      <c r="M93" s="6" t="n"/>
      <c r="N93" s="6" t="n"/>
      <c r="O93" s="6" t="n"/>
      <c r="P93" s="6" t="n"/>
      <c r="Q93" s="11">
        <f>IF($A93="","",IFERROR(VLOOKUP("Imposta bollo contratto",'Parametri e istruzioni'!$A$4:$B$9,2,FALSE),""))</f>
        <v/>
      </c>
      <c r="R93" s="12">
        <f>IF($A93="","",IF(OR(N93="",O93="",P93=""),"",IFERROR(MAX(ROUNDUP(N93/4,0),ROUNDUP(O93/100,0))*P93,"")))</f>
        <v/>
      </c>
      <c r="S93" s="11">
        <f>IF($A93="","",IF(OR(R93="",Q93=""),"",IFERROR(R93*Q93,0)))</f>
        <v/>
      </c>
      <c r="T93" s="13">
        <f>IF($A93="","",IF(H93="Cedolare secca","Sì","No"))</f>
        <v/>
      </c>
      <c r="U93" s="11">
        <f>IF($A93="","",IF(T93="Sì",0,IF(OR(S93="",P93=""),"",IFERROR(S93*P93,0))))</f>
        <v/>
      </c>
      <c r="V93" s="4" t="n"/>
      <c r="W93" s="13">
        <f>IF($A93="","",IF(U93="","",IF(U93=0,"Esente",IF(V93&lt;&gt;"","Pagato",IFERROR(IF(TODAY()&gt;DATE(YEAR(K93),MONTH(K93),DAY(K93)),"Da verificare","In scadenza"),"Da verificare")))))</f>
        <v/>
      </c>
      <c r="X93" s="2" t="n"/>
      <c r="Y93" s="10" t="n"/>
    </row>
    <row r="94" ht="24" customHeight="1">
      <c r="A94" s="2" t="n"/>
      <c r="B94" s="3" t="n"/>
      <c r="C94" s="3" t="n"/>
      <c r="D94" s="3" t="n"/>
      <c r="E94" s="3" t="n"/>
      <c r="F94" s="2" t="n"/>
      <c r="G94" s="2" t="n"/>
      <c r="H94" s="2" t="n"/>
      <c r="I94" s="4" t="n"/>
      <c r="J94" s="4" t="n"/>
      <c r="K94" s="4" t="n"/>
      <c r="L94" s="5" t="n"/>
      <c r="M94" s="6" t="n"/>
      <c r="N94" s="6" t="n"/>
      <c r="O94" s="6" t="n"/>
      <c r="P94" s="6" t="n"/>
      <c r="Q94" s="7">
        <f>IF($A94="","",IFERROR(VLOOKUP("Imposta bollo contratto",'Parametri e istruzioni'!$A$4:$B$9,2,FALSE),""))</f>
        <v/>
      </c>
      <c r="R94" s="8">
        <f>IF($A94="","",IF(OR(N94="",O94="",P94=""),"",IFERROR(MAX(ROUNDUP(N94/4,0),ROUNDUP(O94/100,0))*P94,"")))</f>
        <v/>
      </c>
      <c r="S94" s="7">
        <f>IF($A94="","",IF(OR(R94="",Q94=""),"",IFERROR(R94*Q94,0)))</f>
        <v/>
      </c>
      <c r="T94" s="9">
        <f>IF($A94="","",IF(H94="Cedolare secca","Sì","No"))</f>
        <v/>
      </c>
      <c r="U94" s="7">
        <f>IF($A94="","",IF(T94="Sì",0,IF(OR(S94="",P94=""),"",IFERROR(S94*P94,0))))</f>
        <v/>
      </c>
      <c r="V94" s="4" t="n"/>
      <c r="W94" s="9">
        <f>IF($A94="","",IF(U94="","",IF(U94=0,"Esente",IF(V94&lt;&gt;"","Pagato",IFERROR(IF(TODAY()&gt;DATE(YEAR(K94),MONTH(K94),DAY(K94)),"Da verificare","In scadenza"),"Da verificare")))))</f>
        <v/>
      </c>
      <c r="X94" s="2" t="n"/>
      <c r="Y94" s="10" t="n"/>
    </row>
    <row r="95" ht="24" customHeight="1">
      <c r="A95" s="2" t="n"/>
      <c r="B95" s="3" t="n"/>
      <c r="C95" s="3" t="n"/>
      <c r="D95" s="3" t="n"/>
      <c r="E95" s="3" t="n"/>
      <c r="F95" s="2" t="n"/>
      <c r="G95" s="2" t="n"/>
      <c r="H95" s="2" t="n"/>
      <c r="I95" s="4" t="n"/>
      <c r="J95" s="4" t="n"/>
      <c r="K95" s="4" t="n"/>
      <c r="L95" s="5" t="n"/>
      <c r="M95" s="6" t="n"/>
      <c r="N95" s="6" t="n"/>
      <c r="O95" s="6" t="n"/>
      <c r="P95" s="6" t="n"/>
      <c r="Q95" s="11">
        <f>IF($A95="","",IFERROR(VLOOKUP("Imposta bollo contratto",'Parametri e istruzioni'!$A$4:$B$9,2,FALSE),""))</f>
        <v/>
      </c>
      <c r="R95" s="12">
        <f>IF($A95="","",IF(OR(N95="",O95="",P95=""),"",IFERROR(MAX(ROUNDUP(N95/4,0),ROUNDUP(O95/100,0))*P95,"")))</f>
        <v/>
      </c>
      <c r="S95" s="11">
        <f>IF($A95="","",IF(OR(R95="",Q95=""),"",IFERROR(R95*Q95,0)))</f>
        <v/>
      </c>
      <c r="T95" s="13">
        <f>IF($A95="","",IF(H95="Cedolare secca","Sì","No"))</f>
        <v/>
      </c>
      <c r="U95" s="11">
        <f>IF($A95="","",IF(T95="Sì",0,IF(OR(S95="",P95=""),"",IFERROR(S95*P95,0))))</f>
        <v/>
      </c>
      <c r="V95" s="4" t="n"/>
      <c r="W95" s="13">
        <f>IF($A95="","",IF(U95="","",IF(U95=0,"Esente",IF(V95&lt;&gt;"","Pagato",IFERROR(IF(TODAY()&gt;DATE(YEAR(K95),MONTH(K95),DAY(K95)),"Da verificare","In scadenza"),"Da verificare")))))</f>
        <v/>
      </c>
      <c r="X95" s="2" t="n"/>
      <c r="Y95" s="10" t="n"/>
    </row>
    <row r="96" ht="24" customHeight="1">
      <c r="A96" s="2" t="n"/>
      <c r="B96" s="3" t="n"/>
      <c r="C96" s="3" t="n"/>
      <c r="D96" s="3" t="n"/>
      <c r="E96" s="3" t="n"/>
      <c r="F96" s="2" t="n"/>
      <c r="G96" s="2" t="n"/>
      <c r="H96" s="2" t="n"/>
      <c r="I96" s="4" t="n"/>
      <c r="J96" s="4" t="n"/>
      <c r="K96" s="4" t="n"/>
      <c r="L96" s="5" t="n"/>
      <c r="M96" s="6" t="n"/>
      <c r="N96" s="6" t="n"/>
      <c r="O96" s="6" t="n"/>
      <c r="P96" s="6" t="n"/>
      <c r="Q96" s="7">
        <f>IF($A96="","",IFERROR(VLOOKUP("Imposta bollo contratto",'Parametri e istruzioni'!$A$4:$B$9,2,FALSE),""))</f>
        <v/>
      </c>
      <c r="R96" s="8">
        <f>IF($A96="","",IF(OR(N96="",O96="",P96=""),"",IFERROR(MAX(ROUNDUP(N96/4,0),ROUNDUP(O96/100,0))*P96,"")))</f>
        <v/>
      </c>
      <c r="S96" s="7">
        <f>IF($A96="","",IF(OR(R96="",Q96=""),"",IFERROR(R96*Q96,0)))</f>
        <v/>
      </c>
      <c r="T96" s="9">
        <f>IF($A96="","",IF(H96="Cedolare secca","Sì","No"))</f>
        <v/>
      </c>
      <c r="U96" s="7">
        <f>IF($A96="","",IF(T96="Sì",0,IF(OR(S96="",P96=""),"",IFERROR(S96*P96,0))))</f>
        <v/>
      </c>
      <c r="V96" s="4" t="n"/>
      <c r="W96" s="9">
        <f>IF($A96="","",IF(U96="","",IF(U96=0,"Esente",IF(V96&lt;&gt;"","Pagato",IFERROR(IF(TODAY()&gt;DATE(YEAR(K96),MONTH(K96),DAY(K96)),"Da verificare","In scadenza"),"Da verificare")))))</f>
        <v/>
      </c>
      <c r="X96" s="2" t="n"/>
      <c r="Y96" s="10" t="n"/>
    </row>
    <row r="97" ht="24" customHeight="1">
      <c r="A97" s="2" t="n"/>
      <c r="B97" s="3" t="n"/>
      <c r="C97" s="3" t="n"/>
      <c r="D97" s="3" t="n"/>
      <c r="E97" s="3" t="n"/>
      <c r="F97" s="2" t="n"/>
      <c r="G97" s="2" t="n"/>
      <c r="H97" s="2" t="n"/>
      <c r="I97" s="4" t="n"/>
      <c r="J97" s="4" t="n"/>
      <c r="K97" s="4" t="n"/>
      <c r="L97" s="5" t="n"/>
      <c r="M97" s="6" t="n"/>
      <c r="N97" s="6" t="n"/>
      <c r="O97" s="6" t="n"/>
      <c r="P97" s="6" t="n"/>
      <c r="Q97" s="11">
        <f>IF($A97="","",IFERROR(VLOOKUP("Imposta bollo contratto",'Parametri e istruzioni'!$A$4:$B$9,2,FALSE),""))</f>
        <v/>
      </c>
      <c r="R97" s="12">
        <f>IF($A97="","",IF(OR(N97="",O97="",P97=""),"",IFERROR(MAX(ROUNDUP(N97/4,0),ROUNDUP(O97/100,0))*P97,"")))</f>
        <v/>
      </c>
      <c r="S97" s="11">
        <f>IF($A97="","",IF(OR(R97="",Q97=""),"",IFERROR(R97*Q97,0)))</f>
        <v/>
      </c>
      <c r="T97" s="13">
        <f>IF($A97="","",IF(H97="Cedolare secca","Sì","No"))</f>
        <v/>
      </c>
      <c r="U97" s="11">
        <f>IF($A97="","",IF(T97="Sì",0,IF(OR(S97="",P97=""),"",IFERROR(S97*P97,0))))</f>
        <v/>
      </c>
      <c r="V97" s="4" t="n"/>
      <c r="W97" s="13">
        <f>IF($A97="","",IF(U97="","",IF(U97=0,"Esente",IF(V97&lt;&gt;"","Pagato",IFERROR(IF(TODAY()&gt;DATE(YEAR(K97),MONTH(K97),DAY(K97)),"Da verificare","In scadenza"),"Da verificare")))))</f>
        <v/>
      </c>
      <c r="X97" s="2" t="n"/>
      <c r="Y97" s="10" t="n"/>
    </row>
    <row r="98" ht="24" customHeight="1">
      <c r="A98" s="2" t="n"/>
      <c r="B98" s="3" t="n"/>
      <c r="C98" s="3" t="n"/>
      <c r="D98" s="3" t="n"/>
      <c r="E98" s="3" t="n"/>
      <c r="F98" s="2" t="n"/>
      <c r="G98" s="2" t="n"/>
      <c r="H98" s="2" t="n"/>
      <c r="I98" s="4" t="n"/>
      <c r="J98" s="4" t="n"/>
      <c r="K98" s="4" t="n"/>
      <c r="L98" s="5" t="n"/>
      <c r="M98" s="6" t="n"/>
      <c r="N98" s="6" t="n"/>
      <c r="O98" s="6" t="n"/>
      <c r="P98" s="6" t="n"/>
      <c r="Q98" s="7">
        <f>IF($A98="","",IFERROR(VLOOKUP("Imposta bollo contratto",'Parametri e istruzioni'!$A$4:$B$9,2,FALSE),""))</f>
        <v/>
      </c>
      <c r="R98" s="8">
        <f>IF($A98="","",IF(OR(N98="",O98="",P98=""),"",IFERROR(MAX(ROUNDUP(N98/4,0),ROUNDUP(O98/100,0))*P98,"")))</f>
        <v/>
      </c>
      <c r="S98" s="7">
        <f>IF($A98="","",IF(OR(R98="",Q98=""),"",IFERROR(R98*Q98,0)))</f>
        <v/>
      </c>
      <c r="T98" s="9">
        <f>IF($A98="","",IF(H98="Cedolare secca","Sì","No"))</f>
        <v/>
      </c>
      <c r="U98" s="7">
        <f>IF($A98="","",IF(T98="Sì",0,IF(OR(S98="",P98=""),"",IFERROR(S98*P98,0))))</f>
        <v/>
      </c>
      <c r="V98" s="4" t="n"/>
      <c r="W98" s="9">
        <f>IF($A98="","",IF(U98="","",IF(U98=0,"Esente",IF(V98&lt;&gt;"","Pagato",IFERROR(IF(TODAY()&gt;DATE(YEAR(K98),MONTH(K98),DAY(K98)),"Da verificare","In scadenza"),"Da verificare")))))</f>
        <v/>
      </c>
      <c r="X98" s="2" t="n"/>
      <c r="Y98" s="10" t="n"/>
    </row>
    <row r="99" ht="24" customHeight="1">
      <c r="A99" s="2" t="n"/>
      <c r="B99" s="3" t="n"/>
      <c r="C99" s="3" t="n"/>
      <c r="D99" s="3" t="n"/>
      <c r="E99" s="3" t="n"/>
      <c r="F99" s="2" t="n"/>
      <c r="G99" s="2" t="n"/>
      <c r="H99" s="2" t="n"/>
      <c r="I99" s="4" t="n"/>
      <c r="J99" s="4" t="n"/>
      <c r="K99" s="4" t="n"/>
      <c r="L99" s="5" t="n"/>
      <c r="M99" s="6" t="n"/>
      <c r="N99" s="6" t="n"/>
      <c r="O99" s="6" t="n"/>
      <c r="P99" s="6" t="n"/>
      <c r="Q99" s="11">
        <f>IF($A99="","",IFERROR(VLOOKUP("Imposta bollo contratto",'Parametri e istruzioni'!$A$4:$B$9,2,FALSE),""))</f>
        <v/>
      </c>
      <c r="R99" s="12">
        <f>IF($A99="","",IF(OR(N99="",O99="",P99=""),"",IFERROR(MAX(ROUNDUP(N99/4,0),ROUNDUP(O99/100,0))*P99,"")))</f>
        <v/>
      </c>
      <c r="S99" s="11">
        <f>IF($A99="","",IF(OR(R99="",Q99=""),"",IFERROR(R99*Q99,0)))</f>
        <v/>
      </c>
      <c r="T99" s="13">
        <f>IF($A99="","",IF(H99="Cedolare secca","Sì","No"))</f>
        <v/>
      </c>
      <c r="U99" s="11">
        <f>IF($A99="","",IF(T99="Sì",0,IF(OR(S99="",P99=""),"",IFERROR(S99*P99,0))))</f>
        <v/>
      </c>
      <c r="V99" s="4" t="n"/>
      <c r="W99" s="13">
        <f>IF($A99="","",IF(U99="","",IF(U99=0,"Esente",IF(V99&lt;&gt;"","Pagato",IFERROR(IF(TODAY()&gt;DATE(YEAR(K99),MONTH(K99),DAY(K99)),"Da verificare","In scadenza"),"Da verificare")))))</f>
        <v/>
      </c>
      <c r="X99" s="2" t="n"/>
      <c r="Y99" s="10" t="n"/>
    </row>
    <row r="100" ht="24" customHeight="1">
      <c r="A100" s="2" t="n"/>
      <c r="B100" s="3" t="n"/>
      <c r="C100" s="3" t="n"/>
      <c r="D100" s="3" t="n"/>
      <c r="E100" s="3" t="n"/>
      <c r="F100" s="2" t="n"/>
      <c r="G100" s="2" t="n"/>
      <c r="H100" s="2" t="n"/>
      <c r="I100" s="4" t="n"/>
      <c r="J100" s="4" t="n"/>
      <c r="K100" s="4" t="n"/>
      <c r="L100" s="5" t="n"/>
      <c r="M100" s="6" t="n"/>
      <c r="N100" s="6" t="n"/>
      <c r="O100" s="6" t="n"/>
      <c r="P100" s="6" t="n"/>
      <c r="Q100" s="7">
        <f>IF($A100="","",IFERROR(VLOOKUP("Imposta bollo contratto",'Parametri e istruzioni'!$A$4:$B$9,2,FALSE),""))</f>
        <v/>
      </c>
      <c r="R100" s="8">
        <f>IF($A100="","",IF(OR(N100="",O100="",P100=""),"",IFERROR(MAX(ROUNDUP(N100/4,0),ROUNDUP(O100/100,0))*P100,"")))</f>
        <v/>
      </c>
      <c r="S100" s="7">
        <f>IF($A100="","",IF(OR(R100="",Q100=""),"",IFERROR(R100*Q100,0)))</f>
        <v/>
      </c>
      <c r="T100" s="9">
        <f>IF($A100="","",IF(H100="Cedolare secca","Sì","No"))</f>
        <v/>
      </c>
      <c r="U100" s="7">
        <f>IF($A100="","",IF(T100="Sì",0,IF(OR(S100="",P100=""),"",IFERROR(S100*P100,0))))</f>
        <v/>
      </c>
      <c r="V100" s="4" t="n"/>
      <c r="W100" s="9">
        <f>IF($A100="","",IF(U100="","",IF(U100=0,"Esente",IF(V100&lt;&gt;"","Pagato",IFERROR(IF(TODAY()&gt;DATE(YEAR(K100),MONTH(K100),DAY(K100)),"Da verificare","In scadenza"),"Da verificare")))))</f>
        <v/>
      </c>
      <c r="X100" s="2" t="n"/>
      <c r="Y100" s="10" t="n"/>
    </row>
    <row r="101" ht="24" customHeight="1">
      <c r="A101" s="2" t="n"/>
      <c r="B101" s="3" t="n"/>
      <c r="C101" s="3" t="n"/>
      <c r="D101" s="3" t="n"/>
      <c r="E101" s="3" t="n"/>
      <c r="F101" s="2" t="n"/>
      <c r="G101" s="2" t="n"/>
      <c r="H101" s="2" t="n"/>
      <c r="I101" s="4" t="n"/>
      <c r="J101" s="4" t="n"/>
      <c r="K101" s="4" t="n"/>
      <c r="L101" s="5" t="n"/>
      <c r="M101" s="6" t="n"/>
      <c r="N101" s="6" t="n"/>
      <c r="O101" s="6" t="n"/>
      <c r="P101" s="6" t="n"/>
      <c r="Q101" s="11">
        <f>IF($A101="","",IFERROR(VLOOKUP("Imposta bollo contratto",'Parametri e istruzioni'!$A$4:$B$9,2,FALSE),""))</f>
        <v/>
      </c>
      <c r="R101" s="12">
        <f>IF($A101="","",IF(OR(N101="",O101="",P101=""),"",IFERROR(MAX(ROUNDUP(N101/4,0),ROUNDUP(O101/100,0))*P101,"")))</f>
        <v/>
      </c>
      <c r="S101" s="11">
        <f>IF($A101="","",IF(OR(R101="",Q101=""),"",IFERROR(R101*Q101,0)))</f>
        <v/>
      </c>
      <c r="T101" s="13">
        <f>IF($A101="","",IF(H101="Cedolare secca","Sì","No"))</f>
        <v/>
      </c>
      <c r="U101" s="11">
        <f>IF($A101="","",IF(T101="Sì",0,IF(OR(S101="",P101=""),"",IFERROR(S101*P101,0))))</f>
        <v/>
      </c>
      <c r="V101" s="4" t="n"/>
      <c r="W101" s="13">
        <f>IF($A101="","",IF(U101="","",IF(U101=0,"Esente",IF(V101&lt;&gt;"","Pagato",IFERROR(IF(TODAY()&gt;DATE(YEAR(K101),MONTH(K101),DAY(K101)),"Da verificare","In scadenza"),"Da verificare")))))</f>
        <v/>
      </c>
      <c r="X101" s="2" t="n"/>
      <c r="Y101" s="10" t="n"/>
    </row>
    <row r="102"/>
    <row r="103">
      <c r="A103" s="14" t="inlineStr">
        <is>
          <t>Totali registrati</t>
        </is>
      </c>
      <c r="B103" s="14" t="n"/>
      <c r="C103" s="14" t="n"/>
      <c r="D103" s="14" t="n"/>
      <c r="E103" s="14" t="n"/>
      <c r="F103" s="14" t="n"/>
      <c r="G103" s="14" t="n"/>
      <c r="H103" s="14" t="n"/>
      <c r="I103" s="14" t="n"/>
      <c r="J103" s="14" t="n"/>
      <c r="K103" s="14" t="n"/>
      <c r="L103" s="15">
        <f>SUM(L2:L101)</f>
        <v/>
      </c>
      <c r="M103" s="14" t="n"/>
      <c r="N103" s="14" t="n"/>
      <c r="O103" s="14" t="n"/>
      <c r="P103" s="14" t="n"/>
      <c r="Q103" s="14" t="n"/>
      <c r="R103" s="14" t="n"/>
      <c r="S103" s="15">
        <f>SUM(S2:S101)</f>
        <v/>
      </c>
      <c r="T103" s="14" t="n"/>
      <c r="U103" s="15">
        <f>SUM(U2:U101)</f>
        <v/>
      </c>
      <c r="V103" s="14" t="n"/>
      <c r="W103" s="14" t="n"/>
      <c r="X103" s="14" t="n"/>
      <c r="Y103" s="14" t="n"/>
    </row>
  </sheetData>
  <autoFilter ref="A1:Y101"/>
  <conditionalFormatting sqref="W2:W101">
    <cfRule type="expression" priority="1" dxfId="0" stopIfTrue="1">
      <formula>$W2="Pagato"</formula>
    </cfRule>
    <cfRule type="expression" priority="2" dxfId="1" stopIfTrue="1">
      <formula>$W2="Da verificare"</formula>
    </cfRule>
    <cfRule type="expression" priority="3" dxfId="2" stopIfTrue="1">
      <formula>$W2="In scadenza"</formula>
    </cfRule>
    <cfRule type="expression" priority="4" dxfId="3" stopIfTrue="1">
      <formula>$W2="Esente"</formula>
    </cfRule>
  </conditionalFormatting>
  <dataValidations count="3">
    <dataValidation sqref="G2:G101" showErrorMessage="1" showInputMessage="1" allowBlank="1" errorTitle="Tipologia non valida" error="Selezionare una tipologia prevista dall'elenco." type="list">
      <formula1>"4+4,3+2 canone concordato,Transitorio,Studenti universitari"</formula1>
    </dataValidation>
    <dataValidation sqref="H2:H101" showErrorMessage="1" showInputMessage="1" allowBlank="1" errorTitle="Regime fiscale non valido" error="Selezionare Ordinario oppure Cedolare secca." type="list">
      <formula1>"Ordinario,Cedolare secca"</formula1>
    </dataValidation>
    <dataValidation sqref="X2:X101" showErrorMessage="1" showInputMessage="1" allowBlank="1" errorTitle="Metodo non valido" error="Selezionare un metodo di pagamento previsto." type="list">
      <formula1>"F24 ELIDE,PagoPA,Addebito bancario,Non dovuto"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4" customWidth="1" min="4" max="4"/>
    <col width="4" customWidth="1" min="5" max="5"/>
    <col width="4" customWidth="1" min="6" max="6"/>
    <col width="22" customWidth="1" min="7" max="7"/>
    <col width="18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 ht="28" customHeight="1">
      <c r="A1" s="16" t="inlineStr">
        <is>
          <t>Riepilogo imposta di bollo sui contratti di locazione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6" t="n"/>
    </row>
    <row r="2"/>
    <row r="3">
      <c r="A3" s="17" t="inlineStr">
        <is>
          <t>Numero totale contratti</t>
        </is>
      </c>
      <c r="B3" s="18">
        <f>COUNTA('Contratti e calcolo'!$A$2:$A$101)</f>
        <v/>
      </c>
      <c r="G3" s="14" t="inlineStr">
        <is>
          <t>Stato pagamento</t>
        </is>
      </c>
      <c r="H3" s="14" t="inlineStr">
        <is>
          <t>Numero contratti</t>
        </is>
      </c>
    </row>
    <row r="4">
      <c r="A4" s="17" t="inlineStr">
        <is>
          <t>Contratti in cedolare secca</t>
        </is>
      </c>
      <c r="B4" s="18">
        <f>COUNTIF('Contratti e calcolo'!$H$2:$H$101,"Cedolare secca")</f>
        <v/>
      </c>
      <c r="G4" s="19" t="inlineStr">
        <is>
          <t>Pagato</t>
        </is>
      </c>
      <c r="H4" s="19">
        <f>COUNTIF('Contratti e calcolo'!$W$2:$W$101,G4)</f>
        <v/>
      </c>
    </row>
    <row r="5">
      <c r="A5" s="17" t="inlineStr">
        <is>
          <t>Contratti ordinari</t>
        </is>
      </c>
      <c r="B5" s="18">
        <f>COUNTIF('Contratti e calcolo'!$H$2:$H$101,"Ordinario")</f>
        <v/>
      </c>
      <c r="G5" s="20" t="inlineStr">
        <is>
          <t>In scadenza</t>
        </is>
      </c>
      <c r="H5" s="20">
        <f>COUNTIF('Contratti e calcolo'!$W$2:$W$101,G5)</f>
        <v/>
      </c>
    </row>
    <row r="6">
      <c r="A6" s="17" t="inlineStr">
        <is>
          <t>Totale imposta teorica</t>
        </is>
      </c>
      <c r="B6" s="21">
        <f>SUM('Contratti e calcolo'!$S$2:$S$101)</f>
        <v/>
      </c>
      <c r="G6" s="19" t="inlineStr">
        <is>
          <t>Da verificare</t>
        </is>
      </c>
      <c r="H6" s="19">
        <f>COUNTIF('Contratti e calcolo'!$W$2:$W$101,G6)</f>
        <v/>
      </c>
    </row>
    <row r="7">
      <c r="A7" s="17" t="inlineStr">
        <is>
          <t>Totale imposta dovuta</t>
        </is>
      </c>
      <c r="B7" s="21">
        <f>SUM('Contratti e calcolo'!$U$2:$U$101)</f>
        <v/>
      </c>
      <c r="G7" s="20" t="inlineStr">
        <is>
          <t>Esente</t>
        </is>
      </c>
      <c r="H7" s="20">
        <f>COUNTIF('Contratti e calcolo'!$W$2:$W$101,G7)</f>
        <v/>
      </c>
    </row>
    <row r="8">
      <c r="A8" s="17" t="inlineStr">
        <is>
          <t>Media imposta dovuta</t>
        </is>
      </c>
      <c r="B8" s="21">
        <f>IFERROR(AVERAGE('Contratti e calcolo'!$U$2:$U$101),0)</f>
        <v/>
      </c>
    </row>
    <row r="9">
      <c r="A9" s="17" t="inlineStr">
        <is>
          <t>Contratti da verificare</t>
        </is>
      </c>
      <c r="B9" s="18">
        <f>COUNTIF('Contratti e calcolo'!$W$2:$W$101,"Da verificare")</f>
        <v/>
      </c>
    </row>
    <row r="10">
      <c r="A10" s="17" t="inlineStr">
        <is>
          <t>Percentuale contratti esenti</t>
        </is>
      </c>
      <c r="B10" s="22">
        <f>IF(B3=0,0,B4/B3)</f>
        <v/>
      </c>
    </row>
    <row r="11"/>
    <row r="12">
      <c r="G12" s="14" t="inlineStr">
        <is>
          <t>Regime fiscale</t>
        </is>
      </c>
      <c r="H12" s="14" t="inlineStr">
        <is>
          <t>Numero contratti</t>
        </is>
      </c>
    </row>
    <row r="13">
      <c r="A13" s="23" t="inlineStr">
        <is>
          <t>Simulazione costo finanziato</t>
        </is>
      </c>
      <c r="B13" s="24" t="n"/>
      <c r="G13" s="20" t="inlineStr">
        <is>
          <t>Ordinario</t>
        </is>
      </c>
      <c r="H13" s="20">
        <f>B5</f>
        <v/>
      </c>
    </row>
    <row r="14">
      <c r="A14" s="25" t="inlineStr">
        <is>
          <t>Importo finanziato</t>
        </is>
      </c>
      <c r="B14" s="26" t="n">
        <v>480</v>
      </c>
      <c r="G14" s="19" t="inlineStr">
        <is>
          <t>Cedolare secca</t>
        </is>
      </c>
      <c r="H14" s="19">
        <f>B4</f>
        <v/>
      </c>
    </row>
    <row r="15">
      <c r="A15" s="25" t="inlineStr">
        <is>
          <t>TAN annuo</t>
        </is>
      </c>
      <c r="B15" s="27" t="n">
        <v>0.065</v>
      </c>
    </row>
    <row r="16">
      <c r="A16" s="25" t="inlineStr">
        <is>
          <t>Durata in mesi</t>
        </is>
      </c>
      <c r="B16" s="28" t="n">
        <v>12</v>
      </c>
    </row>
    <row r="17">
      <c r="A17" s="25" t="inlineStr">
        <is>
          <t>Rata stimata</t>
        </is>
      </c>
      <c r="B17" s="21">
        <f>IF(OR(B14="",B15="",B16="",B16=0),"",IFERROR(PMT(B15/12,B16,-B14),0))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28" customHeight="1">
      <c r="A1" s="16" t="inlineStr">
        <is>
          <t>Parametri e istruzioni per l'imposta di bollo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29" t="inlineStr">
        <is>
          <t>Parametro</t>
        </is>
      </c>
      <c r="B3" s="29" t="inlineStr">
        <is>
          <t>Valore</t>
        </is>
      </c>
    </row>
    <row r="4">
      <c r="A4" s="30" t="inlineStr">
        <is>
          <t>Imposta bollo contratto</t>
        </is>
      </c>
      <c r="B4" s="26" t="n">
        <v>16</v>
      </c>
    </row>
    <row r="5">
      <c r="A5" s="31" t="inlineStr">
        <is>
          <t>Facciate comprese per unità</t>
        </is>
      </c>
      <c r="B5" s="28" t="n">
        <v>4</v>
      </c>
    </row>
    <row r="6">
      <c r="A6" s="30" t="inlineStr">
        <is>
          <t>Righe comprese per unità</t>
        </is>
      </c>
      <c r="B6" s="28" t="n">
        <v>100</v>
      </c>
    </row>
    <row r="7">
      <c r="A7" s="31" t="inlineStr">
        <is>
          <t>Aliquota imposta registro ordinaria</t>
        </is>
      </c>
      <c r="B7" s="27" t="n">
        <v>0.02</v>
      </c>
    </row>
    <row r="8">
      <c r="A8" s="30" t="inlineStr">
        <is>
          <t>Cedolare secca abitativa</t>
        </is>
      </c>
      <c r="B8" s="27" t="n">
        <v>0.21</v>
      </c>
    </row>
    <row r="9">
      <c r="A9" s="31" t="inlineStr">
        <is>
          <t>Cedolare secca canone concordato</t>
        </is>
      </c>
      <c r="B9" s="27" t="n">
        <v>0.1</v>
      </c>
    </row>
    <row r="10"/>
    <row r="11"/>
    <row r="12">
      <c r="A12" s="23" t="inlineStr">
        <is>
          <t>Istruzioni operative</t>
        </is>
      </c>
      <c r="B12" s="24" t="n"/>
      <c r="C12" s="24" t="n"/>
      <c r="D12" s="24" t="n"/>
      <c r="E12" s="24" t="n"/>
      <c r="F12" s="24" t="n"/>
      <c r="G12" s="24" t="n"/>
      <c r="H12" s="24" t="n"/>
    </row>
    <row r="13" ht="34" customHeight="1">
      <c r="A13" s="32" t="inlineStr">
        <is>
          <t>1. Inserire o aggiornare i contratti nel foglio “Contratti e calcolo”. Le celle gialle sono modificabili.</t>
        </is>
      </c>
    </row>
    <row r="14" ht="34" customHeight="1">
      <c r="A14" s="33" t="inlineStr">
        <is>
          <t>2. Il calcolo considera il maggiore tra le unità determinate da facciate e righe, moltiplicato per le copie soggette a bollo.</t>
        </is>
      </c>
    </row>
    <row r="15" ht="34" customHeight="1">
      <c r="A15" s="32" t="inlineStr">
        <is>
          <t>3. Per ogni unità di bollo sono considerate le soglie modificabili di facciate e righe riportate nella tabella parametri.</t>
        </is>
      </c>
    </row>
    <row r="16" ht="34" customHeight="1">
      <c r="A16" s="33" t="inlineStr">
        <is>
          <t>4. In caso di cedolare secca, il file evidenzia l'esenzione dall'imposta di bollo secondo il regime selezionato.</t>
        </is>
      </c>
    </row>
    <row r="17" ht="34" customHeight="1">
      <c r="A17" s="32" t="inlineStr">
        <is>
          <t>5. La registrazione del contratto e le successive comunicazioni avvengono normalmente tramite modello RLI.</t>
        </is>
      </c>
    </row>
    <row r="18" ht="34" customHeight="1">
      <c r="A18" s="33" t="inlineStr">
        <is>
          <t>6. L'imposta di bollo è distinta dall'imposta di registro: quest'ultima può dipendere dal regime fiscale e dalla tipologia contrattuale.</t>
        </is>
      </c>
    </row>
    <row r="19" ht="34" customHeight="1">
      <c r="A19" s="32" t="inlineStr">
        <is>
          <t>7. Utilizzare le colonne Data pagamento, Stato pagamento e Metodo pagamento per monitorare gli adempimenti.</t>
        </is>
      </c>
    </row>
    <row r="20" ht="34" customHeight="1">
      <c r="A20" s="34" t="inlineStr">
        <is>
          <t>Nota importante: verificare sempre importi, modalità di pagamento e aggiornamenti normativi con Agenzia delle Entrate.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2026-09-08T19:19:08Z</dcterms:created>
  <dcterms:modified xmlns:dcterms="http://purl.org/dc/terms/" xmlns:xsi="http://www.w3.org/2001/XMLSchema-instance" xsi:type="dcterms:W3CDTF">2026-09-08T19:19:08Z</dcterms:modified>
</cp:coreProperties>
</file>