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odati" sheetId="1" state="visible" r:id="rId1"/>
    <sheet xmlns:r="http://schemas.openxmlformats.org/officeDocument/2006/relationships" name="Riepilogo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,##0.00 &quot;€&quot;"/>
    <numFmt numFmtId="166" formatCode="0.0%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1E293B"/>
      <sz val="14"/>
    </font>
    <font>
      <name val="Calibri"/>
      <b val="1"/>
      <color rgb="00FFFFFF"/>
      <sz val="12"/>
    </font>
    <font>
      <name val="Calibri"/>
      <b val="1"/>
      <sz val="10"/>
    </font>
    <font>
      <name val="Calibri"/>
      <b val="1"/>
      <color rgb="0016A34A"/>
      <sz val="11"/>
    </font>
    <font>
      <name val="Calibri"/>
      <b val="1"/>
      <color rgb="001E293B"/>
      <sz val="13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164" fontId="2" fillId="4" borderId="1" applyAlignment="1" pivotButton="0" quotePrefix="0" xfId="0">
      <alignment horizontal="left" vertical="center" wrapText="1"/>
    </xf>
    <xf numFmtId="3" fontId="2" fillId="3" borderId="1" applyAlignment="1" pivotButton="0" quotePrefix="0" xfId="0">
      <alignment horizontal="center" vertical="center" wrapText="1"/>
    </xf>
    <xf numFmtId="165" fontId="2" fillId="4" borderId="1" applyAlignment="1" pivotButton="0" quotePrefix="0" xfId="0">
      <alignment horizontal="left" vertical="center" wrapText="1"/>
    </xf>
    <xf numFmtId="165" fontId="2" fillId="4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left" vertical="center" wrapText="1"/>
    </xf>
    <xf numFmtId="165" fontId="2" fillId="3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left" vertical="center" wrapText="1"/>
    </xf>
    <xf numFmtId="3" fontId="2" fillId="5" borderId="1" applyAlignment="1" pivotButton="0" quotePrefix="0" xfId="0">
      <alignment horizontal="center" vertical="center" wrapText="1"/>
    </xf>
    <xf numFmtId="165" fontId="2" fillId="5" borderId="1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6" borderId="0" applyAlignment="1" pivotButton="0" quotePrefix="0" xfId="0">
      <alignment horizontal="center" vertical="center" wrapText="1"/>
    </xf>
    <xf numFmtId="0" fontId="0" fillId="6" borderId="0" pivotButton="0" quotePrefix="0" xfId="0"/>
    <xf numFmtId="0" fontId="5" fillId="3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center" vertical="center" wrapText="1"/>
    </xf>
    <xf numFmtId="165" fontId="6" fillId="0" borderId="1" applyAlignment="1" pivotButton="0" quotePrefix="0" xfId="0">
      <alignment horizontal="center" vertical="center" wrapText="1"/>
    </xf>
    <xf numFmtId="166" fontId="6" fillId="0" borderId="1" applyAlignment="1" pivotButton="0" quotePrefix="0" xfId="0">
      <alignment horizontal="center" vertical="center" wrapText="1"/>
    </xf>
    <xf numFmtId="0" fontId="1" fillId="6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center" vertical="center" wrapText="1"/>
    </xf>
    <xf numFmtId="0" fontId="1" fillId="6" borderId="1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left" vertical="center" wrapText="1"/>
    </xf>
    <xf numFmtId="164" fontId="2" fillId="4" borderId="1" applyAlignment="1" pivotButton="0" quotePrefix="0" xfId="0">
      <alignment horizontal="left" vertical="center" wrapText="1"/>
    </xf>
    <xf numFmtId="165" fontId="2" fillId="4" borderId="1" applyAlignment="1" pivotButton="0" quotePrefix="0" xfId="0">
      <alignment horizontal="left" vertical="center" wrapText="1"/>
    </xf>
    <xf numFmtId="165" fontId="2" fillId="4" borderId="1" applyAlignment="1" pivotButton="0" quotePrefix="0" xfId="0">
      <alignment horizontal="center" vertical="center" wrapText="1"/>
    </xf>
    <xf numFmtId="165" fontId="2" fillId="3" borderId="1" applyAlignment="1" pivotButton="0" quotePrefix="0" xfId="0">
      <alignment horizontal="left" vertical="center" wrapText="1"/>
    </xf>
    <xf numFmtId="165" fontId="2" fillId="5" borderId="1" applyAlignment="1" pivotButton="0" quotePrefix="0" xfId="0">
      <alignment horizontal="left" vertical="center" wrapText="1"/>
    </xf>
    <xf numFmtId="165" fontId="6" fillId="0" borderId="1" applyAlignment="1" pivotButton="0" quotePrefix="0" xfId="0">
      <alignment horizontal="center" vertical="center" wrapText="1"/>
    </xf>
    <xf numFmtId="166" fontId="6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3">
    <dxf>
      <font>
        <name val="Calibri"/>
        <b val="1"/>
        <color rgb="0016A34A"/>
      </font>
      <fill>
        <patternFill patternType="solid">
          <fgColor rgb="00D1FAE5"/>
        </patternFill>
      </fill>
    </dxf>
    <dxf>
      <font>
        <name val="Calibri"/>
        <b val="1"/>
        <color rgb="00DC2626"/>
      </font>
      <fill>
        <patternFill patternType="solid">
          <fgColor rgb="00FEE2E2"/>
        </patternFill>
      </fill>
    </dxf>
    <dxf>
      <font>
        <name val="Calibri"/>
        <b val="1"/>
        <color rgb="00B45309"/>
      </font>
      <fill>
        <patternFill patternType="solid">
          <f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Comodati per Comune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'Riepilogo'!B12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'Riepilogo'!$A$13:$A$21</f>
            </numRef>
          </cat>
          <val>
            <numRef>
              <f>'Riepilogo'!$B$13:$B$21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Comune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N. Comodati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Distribuzione per Uso Previsto</a:t>
            </a:r>
          </a:p>
        </rich>
      </tx>
    </title>
    <plotArea>
      <pieChart>
        <varyColors val="1"/>
        <ser>
          <idx val="0"/>
          <order val="0"/>
          <tx>
            <strRef>
              <f>'Riepilogo'!B24</f>
            </strRef>
          </tx>
          <spPr>
            <a:ln xmlns:a="http://schemas.openxmlformats.org/drawingml/2006/main">
              <a:prstDash val="solid"/>
            </a:ln>
          </spPr>
          <cat>
            <numRef>
              <f>'Riepilogo'!$A$25:$A$28</f>
            </numRef>
          </cat>
          <val>
            <numRef>
              <f>'Riepilogo'!$B$25:$B$28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Scadenze per Mese</a:t>
            </a:r>
          </a:p>
        </rich>
      </tx>
    </title>
    <plotArea>
      <lineChart>
        <grouping val="standard"/>
        <ser>
          <idx val="0"/>
          <order val="0"/>
          <tx>
            <strRef>
              <f>'Riepilogo'!B31</f>
            </strRef>
          </tx>
          <spPr>
            <a:ln xmlns:a="http://schemas.openxmlformats.org/drawingml/2006/main" w="20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'Riepilogo'!$A$32:$A$37</f>
            </numRef>
          </cat>
          <val>
            <numRef>
              <f>'Riepilogo'!$B$32:$B$37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Mese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N. Scadenze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57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22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3</col>
      <colOff>0</colOff>
      <row>39</row>
      <rowOff>0</rowOff>
    </from>
    <ext cx="576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0" customWidth="1" min="2" max="2"/>
    <col width="20" customWidth="1" min="3" max="3"/>
    <col width="20" customWidth="1" min="4" max="4"/>
    <col width="20" customWidth="1" min="5" max="5"/>
    <col width="22" customWidth="1" min="6" max="6"/>
    <col width="28" customWidth="1" min="7" max="7"/>
    <col width="16" customWidth="1" min="8" max="8"/>
    <col width="12" customWidth="1" min="9" max="9"/>
    <col width="14" customWidth="1" min="10" max="10"/>
    <col width="16" customWidth="1" min="11" max="11"/>
    <col width="14" customWidth="1" min="12" max="12"/>
    <col width="22" customWidth="1" min="13" max="13"/>
    <col width="24" customWidth="1" min="14" max="14"/>
    <col width="22" customWidth="1" min="15" max="15"/>
    <col width="20" customWidth="1" min="16" max="16"/>
    <col width="20" customWidth="1" min="17" max="17"/>
    <col width="14" customWidth="1" min="18" max="18"/>
    <col width="26" customWidth="1" min="19" max="19"/>
    <col width="36" customWidth="1" min="20" max="20"/>
    <col width="14" customWidth="1" min="21" max="21"/>
    <col width="16" customWidth="1" min="22" max="22"/>
    <col width="22" customWidth="1" min="23" max="23"/>
  </cols>
  <sheetData>
    <row r="1" ht="32" customHeight="1">
      <c r="A1" s="1" t="inlineStr">
        <is>
          <t>ID Comodato</t>
        </is>
      </c>
      <c r="B1" s="1" t="inlineStr">
        <is>
          <t>Comodante</t>
        </is>
      </c>
      <c r="C1" s="1" t="inlineStr">
        <is>
          <t>CF Comodante</t>
        </is>
      </c>
      <c r="D1" s="1" t="inlineStr">
        <is>
          <t>Comodatario</t>
        </is>
      </c>
      <c r="E1" s="1" t="inlineStr">
        <is>
          <t>CF Comodatario</t>
        </is>
      </c>
      <c r="F1" s="1" t="inlineStr">
        <is>
          <t>Immobile</t>
        </is>
      </c>
      <c r="G1" s="1" t="inlineStr">
        <is>
          <t>Indirizzo</t>
        </is>
      </c>
      <c r="H1" s="1" t="inlineStr">
        <is>
          <t>Comune</t>
        </is>
      </c>
      <c r="I1" s="1" t="inlineStr">
        <is>
          <t>Provincia</t>
        </is>
      </c>
      <c r="J1" s="1" t="inlineStr">
        <is>
          <t>Data Inizio</t>
        </is>
      </c>
      <c r="K1" s="1" t="inlineStr">
        <is>
          <t>Data Fine Prevista</t>
        </is>
      </c>
      <c r="L1" s="1" t="inlineStr">
        <is>
          <t>Durata Mesi</t>
        </is>
      </c>
      <c r="M1" s="1" t="inlineStr">
        <is>
          <t>Uso Previsto</t>
        </is>
      </c>
      <c r="N1" s="1" t="inlineStr">
        <is>
          <t>Spese Comodatario</t>
        </is>
      </c>
      <c r="O1" s="1" t="inlineStr">
        <is>
          <t>Spese Comodante</t>
        </is>
      </c>
      <c r="P1" s="1" t="inlineStr">
        <is>
          <t>Valore Immobile (€)</t>
        </is>
      </c>
      <c r="Q1" s="1" t="inlineStr">
        <is>
          <t>Deposito Cauzionale (€)</t>
        </is>
      </c>
      <c r="R1" s="1" t="inlineStr">
        <is>
          <t>Canone (€)</t>
        </is>
      </c>
      <c r="S1" s="1" t="inlineStr">
        <is>
          <t>Esito Controllo</t>
        </is>
      </c>
      <c r="T1" s="1" t="inlineStr">
        <is>
          <t>Note</t>
        </is>
      </c>
      <c r="U1" s="1" t="inlineStr">
        <is>
          <t>Giorni Residui</t>
        </is>
      </c>
      <c r="V1" s="1" t="inlineStr">
        <is>
          <t>Scadenza ≤90gg</t>
        </is>
      </c>
      <c r="W1" s="1" t="inlineStr">
        <is>
          <t>Valore Assicurato (€)</t>
        </is>
      </c>
    </row>
    <row r="2" ht="22" customHeight="1">
      <c r="A2" s="2" t="inlineStr">
        <is>
          <t>COD-001</t>
        </is>
      </c>
      <c r="B2" s="3" t="inlineStr">
        <is>
          <t>Marco Rossi</t>
        </is>
      </c>
      <c r="C2" s="3" t="inlineStr">
        <is>
          <t>RSSMRC75T10F205X</t>
        </is>
      </c>
      <c r="D2" s="3" t="inlineStr">
        <is>
          <t>Elena Rossi</t>
        </is>
      </c>
      <c r="E2" s="3" t="inlineStr">
        <is>
          <t>RSSLNE80A41F205Y</t>
        </is>
      </c>
      <c r="F2" s="3" t="inlineStr">
        <is>
          <t>Appartamento T3</t>
        </is>
      </c>
      <c r="G2" s="3" t="inlineStr">
        <is>
          <t>Via Roma 12</t>
        </is>
      </c>
      <c r="H2" s="3" t="inlineStr">
        <is>
          <t>Milano</t>
        </is>
      </c>
      <c r="I2" s="2" t="inlineStr">
        <is>
          <t>MI</t>
        </is>
      </c>
      <c r="J2" s="25" t="n">
        <v>46037</v>
      </c>
      <c r="K2" s="25" t="n">
        <v>46766</v>
      </c>
      <c r="L2" s="5">
        <f>IFERROR(DATEDIF(J2,K2,"m"),0)</f>
        <v/>
      </c>
      <c r="M2" s="3" t="inlineStr">
        <is>
          <t>Abitazione familiare</t>
        </is>
      </c>
      <c r="N2" s="3" t="inlineStr">
        <is>
          <t>Utenze, condominio ordinario</t>
        </is>
      </c>
      <c r="O2" s="3" t="inlineStr">
        <is>
          <t>Manutenzione straordinaria</t>
        </is>
      </c>
      <c r="P2" s="26" t="n">
        <v>320000</v>
      </c>
      <c r="Q2" s="26" t="n">
        <v>0</v>
      </c>
      <c r="R2" s="27" t="n">
        <v>0</v>
      </c>
      <c r="S2" s="3">
        <f>IF(R2=0,"OK - comodato gratuito","ATTENZIONE: non gratuito")</f>
        <v/>
      </c>
      <c r="T2" s="8" t="inlineStr">
        <is>
          <t>Registrato AdE 02/2026; uso esclusivo residenziale</t>
        </is>
      </c>
      <c r="U2" s="5">
        <f>IFERROR(K2-TODAY(),0)</f>
        <v/>
      </c>
      <c r="V2" s="2">
        <f>IF(U2&lt;=90,"Sì","No")</f>
        <v/>
      </c>
      <c r="W2" s="28" t="n">
        <v>310000</v>
      </c>
    </row>
    <row r="3" ht="22" customHeight="1">
      <c r="A3" s="10" t="inlineStr">
        <is>
          <t>COD-002</t>
        </is>
      </c>
      <c r="B3" s="11" t="inlineStr">
        <is>
          <t>Giulia Bianchi</t>
        </is>
      </c>
      <c r="C3" s="11" t="inlineStr">
        <is>
          <t>BNCGLI82R41H501Z</t>
        </is>
      </c>
      <c r="D3" s="11" t="inlineStr">
        <is>
          <t>Paolo Bianchi</t>
        </is>
      </c>
      <c r="E3" s="11" t="inlineStr">
        <is>
          <t>BNCPLA78C15H501W</t>
        </is>
      </c>
      <c r="F3" s="11" t="inlineStr">
        <is>
          <t>Bilocale</t>
        </is>
      </c>
      <c r="G3" s="11" t="inlineStr">
        <is>
          <t>Corso Italia 45</t>
        </is>
      </c>
      <c r="H3" s="11" t="inlineStr">
        <is>
          <t>Roma</t>
        </is>
      </c>
      <c r="I3" s="10" t="inlineStr">
        <is>
          <t>RM</t>
        </is>
      </c>
      <c r="J3" s="25" t="n">
        <v>46054</v>
      </c>
      <c r="K3" s="25" t="n">
        <v>46418</v>
      </c>
      <c r="L3" s="12">
        <f>IFERROR(DATEDIF(J3,K3,"m"),0)</f>
        <v/>
      </c>
      <c r="M3" s="11" t="inlineStr">
        <is>
          <t>Foresteria</t>
        </is>
      </c>
      <c r="N3" s="11" t="inlineStr">
        <is>
          <t>Bollette luce/gas</t>
        </is>
      </c>
      <c r="O3" s="11" t="inlineStr">
        <is>
          <t>Strutture portanti</t>
        </is>
      </c>
      <c r="P3" s="26" t="n">
        <v>185000</v>
      </c>
      <c r="Q3" s="26" t="n">
        <v>1000</v>
      </c>
      <c r="R3" s="27" t="n">
        <v>0</v>
      </c>
      <c r="S3" s="11">
        <f>IF(R3=0,"OK - comodato gratuito","ATTENZIONE: non gratuito")</f>
        <v/>
      </c>
      <c r="T3" s="8" t="inlineStr">
        <is>
          <t>Uso temporaneo; non registrato sotto soglia 30 gg</t>
        </is>
      </c>
      <c r="U3" s="12">
        <f>IFERROR(K3-TODAY(),0)</f>
        <v/>
      </c>
      <c r="V3" s="10">
        <f>IF(U3&lt;=90,"Sì","No")</f>
        <v/>
      </c>
      <c r="W3" s="29" t="n">
        <v>180000</v>
      </c>
    </row>
    <row r="4" ht="22" customHeight="1">
      <c r="A4" s="2" t="inlineStr">
        <is>
          <t>COD-003</t>
        </is>
      </c>
      <c r="B4" s="3" t="inlineStr">
        <is>
          <t>Luca Ferrari</t>
        </is>
      </c>
      <c r="C4" s="3" t="inlineStr">
        <is>
          <t>FRRLCU70L15L219P</t>
        </is>
      </c>
      <c r="D4" s="3" t="inlineStr">
        <is>
          <t>Marta Ferrari</t>
        </is>
      </c>
      <c r="E4" s="3" t="inlineStr">
        <is>
          <t>FRRMRT90D55L219Q</t>
        </is>
      </c>
      <c r="F4" s="3" t="inlineStr">
        <is>
          <t>Villa unifamiliare</t>
        </is>
      </c>
      <c r="G4" s="3" t="inlineStr">
        <is>
          <t>Via Garibaldi 8</t>
        </is>
      </c>
      <c r="H4" s="3" t="inlineStr">
        <is>
          <t>Torino</t>
        </is>
      </c>
      <c r="I4" s="2" t="inlineStr">
        <is>
          <t>TO</t>
        </is>
      </c>
      <c r="J4" s="25" t="n">
        <v>46091</v>
      </c>
      <c r="K4" s="25" t="n">
        <v>47186</v>
      </c>
      <c r="L4" s="5">
        <f>IFERROR(DATEDIF(J4,K4,"m"),0)</f>
        <v/>
      </c>
      <c r="M4" s="3" t="inlineStr">
        <is>
          <t>Abitazione familiare</t>
        </is>
      </c>
      <c r="N4" s="3" t="inlineStr">
        <is>
          <t>Tutte le utenze, giardinaggio</t>
        </is>
      </c>
      <c r="O4" s="3" t="inlineStr">
        <is>
          <t>Tetto, impianti</t>
        </is>
      </c>
      <c r="P4" s="26" t="n">
        <v>620000</v>
      </c>
      <c r="Q4" s="26" t="n">
        <v>0</v>
      </c>
      <c r="R4" s="27" t="n">
        <v>0</v>
      </c>
      <c r="S4" s="3">
        <f>IF(R4=0,"OK - comodato gratuito","ATTENZIONE: non gratuito")</f>
        <v/>
      </c>
      <c r="T4" s="8" t="inlineStr">
        <is>
          <t>Comodato parenti di primo grado; registrato AdE 03/2026</t>
        </is>
      </c>
      <c r="U4" s="5">
        <f>IFERROR(K4-TODAY(),0)</f>
        <v/>
      </c>
      <c r="V4" s="2">
        <f>IF(U4&lt;=90,"Sì","No")</f>
        <v/>
      </c>
      <c r="W4" s="28" t="n">
        <v>600000</v>
      </c>
    </row>
    <row r="5" ht="22" customHeight="1">
      <c r="A5" s="10" t="inlineStr">
        <is>
          <t>COD-004</t>
        </is>
      </c>
      <c r="B5" s="11" t="inlineStr">
        <is>
          <t>Anna Esposito</t>
        </is>
      </c>
      <c r="C5" s="11" t="inlineStr">
        <is>
          <t>SPTANN85M61F839R</t>
        </is>
      </c>
      <c r="D5" s="11" t="inlineStr">
        <is>
          <t>Davide Esposito</t>
        </is>
      </c>
      <c r="E5" s="11" t="inlineStr">
        <is>
          <t>SPTDVD83T10F839S</t>
        </is>
      </c>
      <c r="F5" s="11" t="inlineStr">
        <is>
          <t>Appartamento T2</t>
        </is>
      </c>
      <c r="G5" s="11" t="inlineStr">
        <is>
          <t>Via Manzoni 21</t>
        </is>
      </c>
      <c r="H5" s="11" t="inlineStr">
        <is>
          <t>Napoli</t>
        </is>
      </c>
      <c r="I5" s="10" t="inlineStr">
        <is>
          <t>NA</t>
        </is>
      </c>
      <c r="J5" s="25" t="n">
        <v>46113</v>
      </c>
      <c r="K5" s="25" t="n">
        <v>46843</v>
      </c>
      <c r="L5" s="12">
        <f>IFERROR(DATEDIF(J5,K5,"m"),0)</f>
        <v/>
      </c>
      <c r="M5" s="11" t="inlineStr">
        <is>
          <t>Studio professionale</t>
        </is>
      </c>
      <c r="N5" s="11" t="inlineStr">
        <is>
          <t>Utenze, pulizie</t>
        </is>
      </c>
      <c r="O5" s="11" t="inlineStr">
        <is>
          <t>Impianto elettrico</t>
        </is>
      </c>
      <c r="P5" s="26" t="n">
        <v>140000</v>
      </c>
      <c r="Q5" s="26" t="n">
        <v>500</v>
      </c>
      <c r="R5" s="27" t="n">
        <v>0</v>
      </c>
      <c r="S5" s="11">
        <f>IF(R5=0,"OK - comodato gratuito","ATTENZIONE: non gratuito")</f>
        <v/>
      </c>
      <c r="T5" s="8" t="inlineStr">
        <is>
          <t>Uso studio medico; manutenzione ordinaria a carico comodatario</t>
        </is>
      </c>
      <c r="U5" s="12">
        <f>IFERROR(K5-TODAY(),0)</f>
        <v/>
      </c>
      <c r="V5" s="10">
        <f>IF(U5&lt;=90,"Sì","No")</f>
        <v/>
      </c>
      <c r="W5" s="29" t="n">
        <v>135000</v>
      </c>
    </row>
    <row r="6" ht="22" customHeight="1">
      <c r="A6" s="2" t="inlineStr">
        <is>
          <t>COD-005</t>
        </is>
      </c>
      <c r="B6" s="3" t="inlineStr">
        <is>
          <t>Francesca Romano</t>
        </is>
      </c>
      <c r="C6" s="3" t="inlineStr">
        <is>
          <t>RMNFNC78P41D612T</t>
        </is>
      </c>
      <c r="D6" s="3" t="inlineStr">
        <is>
          <t>Carlo Romano</t>
        </is>
      </c>
      <c r="E6" s="3" t="inlineStr">
        <is>
          <t>RMNCRL75H15D612U</t>
        </is>
      </c>
      <c r="F6" s="3" t="inlineStr">
        <is>
          <t>Trilocale</t>
        </is>
      </c>
      <c r="G6" s="3" t="inlineStr">
        <is>
          <t>Piazza Duomo 3</t>
        </is>
      </c>
      <c r="H6" s="3" t="inlineStr">
        <is>
          <t>Firenze</t>
        </is>
      </c>
      <c r="I6" s="2" t="inlineStr">
        <is>
          <t>FI</t>
        </is>
      </c>
      <c r="J6" s="25" t="n">
        <v>46157</v>
      </c>
      <c r="K6" s="25" t="n">
        <v>46521</v>
      </c>
      <c r="L6" s="5">
        <f>IFERROR(DATEDIF(J6,K6,"m"),0)</f>
        <v/>
      </c>
      <c r="M6" s="3" t="inlineStr">
        <is>
          <t>Abitazione familiare</t>
        </is>
      </c>
      <c r="N6" s="3" t="inlineStr">
        <is>
          <t>Condominio, utenze</t>
        </is>
      </c>
      <c r="O6" s="3" t="inlineStr">
        <is>
          <t>Facciata, tetto</t>
        </is>
      </c>
      <c r="P6" s="26" t="n">
        <v>275000</v>
      </c>
      <c r="Q6" s="26" t="n">
        <v>0</v>
      </c>
      <c r="R6" s="27" t="n">
        <v>0</v>
      </c>
      <c r="S6" s="3">
        <f>IF(R6=0,"OK - comodato gratuito","ATTENZIONE: non gratuito")</f>
        <v/>
      </c>
      <c r="T6" s="8" t="inlineStr">
        <is>
          <t>Registrato AdE 05/2026; restituzione senza preavviso possibile</t>
        </is>
      </c>
      <c r="U6" s="5">
        <f>IFERROR(K6-TODAY(),0)</f>
        <v/>
      </c>
      <c r="V6" s="2">
        <f>IF(U6&lt;=90,"Sì","No")</f>
        <v/>
      </c>
      <c r="W6" s="28" t="n">
        <v>265000</v>
      </c>
    </row>
    <row r="7" ht="22" customHeight="1">
      <c r="A7" s="10" t="inlineStr">
        <is>
          <t>COD-006</t>
        </is>
      </c>
      <c r="B7" s="11" t="inlineStr">
        <is>
          <t>Giuseppe Conti</t>
        </is>
      </c>
      <c r="C7" s="11" t="inlineStr">
        <is>
          <t>CNTGPP60C10A944V</t>
        </is>
      </c>
      <c r="D7" s="11" t="inlineStr">
        <is>
          <t>Laura Conti</t>
        </is>
      </c>
      <c r="E7" s="11" t="inlineStr">
        <is>
          <t>CNTLRA65B49A944W</t>
        </is>
      </c>
      <c r="F7" s="11" t="inlineStr">
        <is>
          <t>Locale commerciale</t>
        </is>
      </c>
      <c r="G7" s="11" t="inlineStr">
        <is>
          <t>Via Mazzini 14</t>
        </is>
      </c>
      <c r="H7" s="11" t="inlineStr">
        <is>
          <t>Bologna</t>
        </is>
      </c>
      <c r="I7" s="10" t="inlineStr">
        <is>
          <t>BO</t>
        </is>
      </c>
      <c r="J7" s="25" t="n">
        <v>46174</v>
      </c>
      <c r="K7" s="25" t="n">
        <v>46904</v>
      </c>
      <c r="L7" s="12">
        <f>IFERROR(DATEDIF(J7,K7,"m"),0)</f>
        <v/>
      </c>
      <c r="M7" s="11" t="inlineStr">
        <is>
          <t>Foresteria</t>
        </is>
      </c>
      <c r="N7" s="11" t="inlineStr">
        <is>
          <t>Utenze, vigilanza</t>
        </is>
      </c>
      <c r="O7" s="11" t="inlineStr">
        <is>
          <t>Strutture, impianti</t>
        </is>
      </c>
      <c r="P7" s="26" t="n">
        <v>195000</v>
      </c>
      <c r="Q7" s="26" t="n">
        <v>2000</v>
      </c>
      <c r="R7" s="27" t="n">
        <v>0</v>
      </c>
      <c r="S7" s="11">
        <f>IF(R7=0,"OK - comodato gratuito","ATTENZIONE: non gratuito")</f>
        <v/>
      </c>
      <c r="T7" s="8" t="inlineStr">
        <is>
          <t>Comodato foresteria aziendale; attestazione uso non abitativo allegata</t>
        </is>
      </c>
      <c r="U7" s="12">
        <f>IFERROR(K7-TODAY(),0)</f>
        <v/>
      </c>
      <c r="V7" s="10">
        <f>IF(U7&lt;=90,"Sì","No")</f>
        <v/>
      </c>
      <c r="W7" s="29" t="n">
        <v>190000</v>
      </c>
    </row>
    <row r="8" ht="22" customHeight="1">
      <c r="A8" s="2" t="inlineStr">
        <is>
          <t>COD-007</t>
        </is>
      </c>
      <c r="B8" s="3" t="inlineStr">
        <is>
          <t>Sara Moretti</t>
        </is>
      </c>
      <c r="C8" s="3" t="inlineStr">
        <is>
          <t>MRTSRA88H52L781X</t>
        </is>
      </c>
      <c r="D8" s="3" t="inlineStr">
        <is>
          <t>Gianni Moretti</t>
        </is>
      </c>
      <c r="E8" s="3" t="inlineStr">
        <is>
          <t>MRTGNN85L10L781Y</t>
        </is>
      </c>
      <c r="F8" s="3" t="inlineStr">
        <is>
          <t>Appartamento T2</t>
        </is>
      </c>
      <c r="G8" s="3" t="inlineStr">
        <is>
          <t>Viale Europa 77</t>
        </is>
      </c>
      <c r="H8" s="3" t="inlineStr">
        <is>
          <t>Verona</t>
        </is>
      </c>
      <c r="I8" s="2" t="inlineStr">
        <is>
          <t>VR</t>
        </is>
      </c>
      <c r="J8" s="25" t="n">
        <v>46204</v>
      </c>
      <c r="K8" s="25" t="n">
        <v>46568</v>
      </c>
      <c r="L8" s="5">
        <f>IFERROR(DATEDIF(J8,K8,"m"),0)</f>
        <v/>
      </c>
      <c r="M8" s="3" t="inlineStr">
        <is>
          <t>Abitazione familiare</t>
        </is>
      </c>
      <c r="N8" s="3" t="inlineStr">
        <is>
          <t>Spese condominiali, utenze</t>
        </is>
      </c>
      <c r="O8" s="3" t="inlineStr">
        <is>
          <t>Manutenzione straordinaria</t>
        </is>
      </c>
      <c r="P8" s="26" t="n">
        <v>165000</v>
      </c>
      <c r="Q8" s="26" t="n">
        <v>0</v>
      </c>
      <c r="R8" s="27" t="n">
        <v>0</v>
      </c>
      <c r="S8" s="3">
        <f>IF(R8=0,"OK - comodato gratuito","ATTENZIONE: non gratuito")</f>
        <v/>
      </c>
      <c r="T8" s="8" t="inlineStr">
        <is>
          <t>Uso residenziale temporaneo; rinnovo tacito trimestrale</t>
        </is>
      </c>
      <c r="U8" s="5">
        <f>IFERROR(K8-TODAY(),0)</f>
        <v/>
      </c>
      <c r="V8" s="2">
        <f>IF(U8&lt;=90,"Sì","No")</f>
        <v/>
      </c>
      <c r="W8" s="28" t="n">
        <v>160000</v>
      </c>
    </row>
    <row r="9" ht="22" customHeight="1">
      <c r="A9" s="10" t="inlineStr">
        <is>
          <t>COD-008</t>
        </is>
      </c>
      <c r="B9" s="11" t="inlineStr">
        <is>
          <t>Alessandro Galli</t>
        </is>
      </c>
      <c r="C9" s="11" t="inlineStr">
        <is>
          <t>GLLLSN72P10D969Z</t>
        </is>
      </c>
      <c r="D9" s="11" t="inlineStr">
        <is>
          <t>Federica Galli</t>
        </is>
      </c>
      <c r="E9" s="11" t="inlineStr">
        <is>
          <t>GLLFRC76T58D969W</t>
        </is>
      </c>
      <c r="F9" s="11" t="inlineStr">
        <is>
          <t>Attico</t>
        </is>
      </c>
      <c r="G9" s="11" t="inlineStr">
        <is>
          <t>Via Cavour 6</t>
        </is>
      </c>
      <c r="H9" s="11" t="inlineStr">
        <is>
          <t>Genova</t>
        </is>
      </c>
      <c r="I9" s="10" t="inlineStr">
        <is>
          <t>GE</t>
        </is>
      </c>
      <c r="J9" s="25" t="n">
        <v>46249</v>
      </c>
      <c r="K9" s="25" t="n">
        <v>47344</v>
      </c>
      <c r="L9" s="12">
        <f>IFERROR(DATEDIF(J9,K9,"m"),0)</f>
        <v/>
      </c>
      <c r="M9" s="11" t="inlineStr">
        <is>
          <t>Studio professionale</t>
        </is>
      </c>
      <c r="N9" s="11" t="inlineStr">
        <is>
          <t>Utenze professionali, assicurazione</t>
        </is>
      </c>
      <c r="O9" s="11" t="inlineStr">
        <is>
          <t>Impianti centralizzati</t>
        </is>
      </c>
      <c r="P9" s="26" t="n">
        <v>390000</v>
      </c>
      <c r="Q9" s="26" t="n">
        <v>1500</v>
      </c>
      <c r="R9" s="27" t="n">
        <v>0</v>
      </c>
      <c r="S9" s="11">
        <f>IF(R9=0,"OK - comodato gratuito","ATTENZIONE: non gratuito")</f>
        <v/>
      </c>
      <c r="T9" s="8" t="inlineStr">
        <is>
          <t>Studio legale; registrazione obbligatoria eseguita 08/2026</t>
        </is>
      </c>
      <c r="U9" s="12">
        <f>IFERROR(K9-TODAY(),0)</f>
        <v/>
      </c>
      <c r="V9" s="10">
        <f>IF(U9&lt;=90,"Sì","No")</f>
        <v/>
      </c>
      <c r="W9" s="29" t="n">
        <v>380000</v>
      </c>
    </row>
    <row r="10" ht="22" customHeight="1">
      <c r="A10" s="2" t="inlineStr">
        <is>
          <t>COD-009</t>
        </is>
      </c>
      <c r="B10" s="3" t="inlineStr">
        <is>
          <t>Martina De Luca</t>
        </is>
      </c>
      <c r="C10" s="3" t="inlineStr">
        <is>
          <t>DLCMTN91R68G273P</t>
        </is>
      </c>
      <c r="D10" s="3" t="inlineStr">
        <is>
          <t>Roberto De Luca</t>
        </is>
      </c>
      <c r="E10" s="3" t="inlineStr">
        <is>
          <t>DLCRRT88L10G273Q</t>
        </is>
      </c>
      <c r="F10" s="3" t="inlineStr">
        <is>
          <t>Appartamento T3</t>
        </is>
      </c>
      <c r="G10" s="3" t="inlineStr">
        <is>
          <t>Corso Venezia 31</t>
        </is>
      </c>
      <c r="H10" s="3" t="inlineStr">
        <is>
          <t>Palermo</t>
        </is>
      </c>
      <c r="I10" s="2" t="inlineStr">
        <is>
          <t>PA</t>
        </is>
      </c>
      <c r="J10" s="25" t="n">
        <v>46266</v>
      </c>
      <c r="K10" s="25" t="n">
        <v>46996</v>
      </c>
      <c r="L10" s="5">
        <f>IFERROR(DATEDIF(J10,K10,"m"),0)</f>
        <v/>
      </c>
      <c r="M10" s="3" t="inlineStr">
        <is>
          <t>Abitazione familiare</t>
        </is>
      </c>
      <c r="N10" s="3" t="inlineStr">
        <is>
          <t>Utenze, spese comuni</t>
        </is>
      </c>
      <c r="O10" s="3" t="inlineStr">
        <is>
          <t>Manutenzione straordinaria, tetto</t>
        </is>
      </c>
      <c r="P10" s="26" t="n">
        <v>128000</v>
      </c>
      <c r="Q10" s="26" t="n">
        <v>0</v>
      </c>
      <c r="R10" s="27" t="n">
        <v>0</v>
      </c>
      <c r="S10" s="3">
        <f>IF(R10=0,"OK - comodato gratuito","ATTENZIONE: non gratuito")</f>
        <v/>
      </c>
      <c r="T10" s="8" t="inlineStr">
        <is>
          <t>Comodato tra fratelli; uso esclusivo residenziale confermato</t>
        </is>
      </c>
      <c r="U10" s="5">
        <f>IFERROR(K10-TODAY(),0)</f>
        <v/>
      </c>
      <c r="V10" s="2">
        <f>IF(U10&lt;=90,"Sì","No")</f>
        <v/>
      </c>
      <c r="W10" s="28" t="n">
        <v>125000</v>
      </c>
    </row>
  </sheetData>
  <conditionalFormatting sqref="S2:S10">
    <cfRule type="expression" priority="1" dxfId="0" stopIfTrue="1">
      <formula>S2="OK - comodato gratuito"</formula>
    </cfRule>
    <cfRule type="expression" priority="2" dxfId="1" stopIfTrue="1">
      <formula>S2="ATTENZIONE: non gratuito"</formula>
    </cfRule>
  </conditionalFormatting>
  <conditionalFormatting sqref="V2:V10">
    <cfRule type="expression" priority="3" dxfId="2" stopIfTrue="1">
      <formula>V2="Sì"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30" customHeight="1">
      <c r="A1" s="14" t="inlineStr">
        <is>
          <t>RIEPILOGO COMODATI D'USO GRATUITO</t>
        </is>
      </c>
    </row>
    <row r="2"/>
    <row r="3">
      <c r="A3" s="15" t="inlineStr">
        <is>
          <t>KPI PRINCIPALI</t>
        </is>
      </c>
      <c r="B3" s="16" t="n"/>
    </row>
    <row r="4" ht="22" customHeight="1">
      <c r="A4" s="17" t="inlineStr">
        <is>
          <t>Totale comodati attivi (OK gratuito)</t>
        </is>
      </c>
      <c r="B4" s="18">
        <f>COUNTIF(Comodati!S:S,"OK - comodato gratuito")</f>
        <v/>
      </c>
    </row>
    <row r="5" ht="22" customHeight="1">
      <c r="A5" s="17" t="inlineStr">
        <is>
          <t>Comodati in scadenza entro 90 giorni</t>
        </is>
      </c>
      <c r="B5" s="18">
        <f>COUNTIF(Comodati!V:V,"Sì")</f>
        <v/>
      </c>
    </row>
    <row r="6" ht="22" customHeight="1">
      <c r="A6" s="17" t="inlineStr">
        <is>
          <t>Valore medio immobili (€)</t>
        </is>
      </c>
      <c r="B6" s="30">
        <f>IFERROR(AVERAGE(Comodati!P2:P10),0)</f>
        <v/>
      </c>
    </row>
    <row r="7" ht="22" customHeight="1">
      <c r="A7" s="17" t="inlineStr">
        <is>
          <t>Valore totale assicurato (€)</t>
        </is>
      </c>
      <c r="B7" s="30">
        <f>SUM(Comodati!W2:W10)</f>
        <v/>
      </c>
    </row>
    <row r="8" ht="22" customHeight="1">
      <c r="A8" s="17" t="inlineStr">
        <is>
          <t>Totale depositi cauzionali (€)</t>
        </is>
      </c>
      <c r="B8" s="30">
        <f>SUM(Comodati!Q2:Q10)</f>
        <v/>
      </c>
    </row>
    <row r="9" ht="22" customHeight="1">
      <c r="A9" s="17" t="inlineStr">
        <is>
          <t>% con deposito cauzionale &gt; 0</t>
        </is>
      </c>
      <c r="B9" s="31">
        <f>IFERROR(COUNTIF(Comodati!Q2:Q10,"&gt;0")/COUNTA(Comodati!A2:A10),0)</f>
        <v/>
      </c>
    </row>
    <row r="10"/>
    <row r="11">
      <c r="A11" s="21" t="inlineStr">
        <is>
          <t>COMODATI PER COMUNE</t>
        </is>
      </c>
      <c r="B11" s="16" t="n"/>
    </row>
    <row r="12">
      <c r="A12" s="1" t="inlineStr">
        <is>
          <t>Comune</t>
        </is>
      </c>
      <c r="B12" s="1" t="inlineStr">
        <is>
          <t>N. Comodati</t>
        </is>
      </c>
    </row>
    <row r="13" ht="20" customHeight="1">
      <c r="A13" s="11" t="inlineStr">
        <is>
          <t>Milano</t>
        </is>
      </c>
      <c r="B13" s="10">
        <f>COUNTIF(Comodati!H:H,A13)</f>
        <v/>
      </c>
    </row>
    <row r="14" ht="20" customHeight="1">
      <c r="A14" s="3" t="inlineStr">
        <is>
          <t>Roma</t>
        </is>
      </c>
      <c r="B14" s="2">
        <f>COUNTIF(Comodati!H:H,A14)</f>
        <v/>
      </c>
    </row>
    <row r="15" ht="20" customHeight="1">
      <c r="A15" s="11" t="inlineStr">
        <is>
          <t>Torino</t>
        </is>
      </c>
      <c r="B15" s="10">
        <f>COUNTIF(Comodati!H:H,A15)</f>
        <v/>
      </c>
    </row>
    <row r="16" ht="20" customHeight="1">
      <c r="A16" s="3" t="inlineStr">
        <is>
          <t>Napoli</t>
        </is>
      </c>
      <c r="B16" s="2">
        <f>COUNTIF(Comodati!H:H,A16)</f>
        <v/>
      </c>
    </row>
    <row r="17" ht="20" customHeight="1">
      <c r="A17" s="11" t="inlineStr">
        <is>
          <t>Firenze</t>
        </is>
      </c>
      <c r="B17" s="10">
        <f>COUNTIF(Comodati!H:H,A17)</f>
        <v/>
      </c>
    </row>
    <row r="18" ht="20" customHeight="1">
      <c r="A18" s="3" t="inlineStr">
        <is>
          <t>Bologna</t>
        </is>
      </c>
      <c r="B18" s="2">
        <f>COUNTIF(Comodati!H:H,A18)</f>
        <v/>
      </c>
    </row>
    <row r="19" ht="20" customHeight="1">
      <c r="A19" s="11" t="inlineStr">
        <is>
          <t>Verona</t>
        </is>
      </c>
      <c r="B19" s="10">
        <f>COUNTIF(Comodati!H:H,A19)</f>
        <v/>
      </c>
    </row>
    <row r="20" ht="20" customHeight="1">
      <c r="A20" s="3" t="inlineStr">
        <is>
          <t>Genova</t>
        </is>
      </c>
      <c r="B20" s="2">
        <f>COUNTIF(Comodati!H:H,A20)</f>
        <v/>
      </c>
    </row>
    <row r="21" ht="20" customHeight="1">
      <c r="A21" s="11" t="inlineStr">
        <is>
          <t>Palermo</t>
        </is>
      </c>
      <c r="B21" s="10">
        <f>COUNTIF(Comodati!H:H,A21)</f>
        <v/>
      </c>
    </row>
    <row r="22"/>
    <row r="23">
      <c r="A23" s="21" t="inlineStr">
        <is>
          <t>DISTRIBUZIONE PER USO PREVISTO</t>
        </is>
      </c>
      <c r="B23" s="16" t="n"/>
    </row>
    <row r="24">
      <c r="A24" s="1" t="inlineStr">
        <is>
          <t>Uso Previsto</t>
        </is>
      </c>
      <c r="B24" s="1" t="inlineStr">
        <is>
          <t>N. Comodati</t>
        </is>
      </c>
    </row>
    <row r="25" ht="20" customHeight="1">
      <c r="A25" s="11" t="inlineStr">
        <is>
          <t>Abitazione familiare</t>
        </is>
      </c>
      <c r="B25" s="10">
        <f>COUNTIF(Comodati!M:M,A25)</f>
        <v/>
      </c>
    </row>
    <row r="26" ht="20" customHeight="1">
      <c r="A26" s="3" t="inlineStr">
        <is>
          <t>Foresteria</t>
        </is>
      </c>
      <c r="B26" s="2">
        <f>COUNTIF(Comodati!M:M,A26)</f>
        <v/>
      </c>
    </row>
    <row r="27" ht="20" customHeight="1">
      <c r="A27" s="11" t="inlineStr">
        <is>
          <t>Studio professionale</t>
        </is>
      </c>
      <c r="B27" s="10">
        <f>COUNTIF(Comodati!M:M,A27)</f>
        <v/>
      </c>
    </row>
    <row r="28" ht="20" customHeight="1">
      <c r="A28" s="3" t="inlineStr">
        <is>
          <t>Comodato parenti</t>
        </is>
      </c>
      <c r="B28" s="2">
        <f>COUNTIF(Comodati!M:M,A28)</f>
        <v/>
      </c>
    </row>
    <row r="29"/>
    <row r="30">
      <c r="A30" s="21" t="inlineStr">
        <is>
          <t>SCADENZE PER MESE (Data Fine Prevista)</t>
        </is>
      </c>
      <c r="B30" s="16" t="n"/>
    </row>
    <row r="31">
      <c r="A31" s="1" t="inlineStr">
        <is>
          <t>Mese (MM/AAAA)</t>
        </is>
      </c>
      <c r="B31" s="1" t="inlineStr">
        <is>
          <t>N. Scadenze</t>
        </is>
      </c>
      <c r="D31" s="1" t="inlineStr">
        <is>
          <t>Mese (MM/AAAA)</t>
        </is>
      </c>
      <c r="E31" s="1" t="inlineStr">
        <is>
          <t>N. Scadenze</t>
        </is>
      </c>
    </row>
    <row r="32" ht="20" customHeight="1">
      <c r="A32" s="2" t="inlineStr">
        <is>
          <t>01/2027</t>
        </is>
      </c>
      <c r="B32" s="2" t="n">
        <v>1</v>
      </c>
      <c r="D32" s="2" t="inlineStr">
        <is>
          <t>07/2027</t>
        </is>
      </c>
      <c r="E32" s="2" t="n">
        <v>1</v>
      </c>
    </row>
    <row r="33" ht="20" customHeight="1">
      <c r="A33" s="10" t="inlineStr">
        <is>
          <t>02/2027</t>
        </is>
      </c>
      <c r="B33" s="10" t="n">
        <v>0</v>
      </c>
      <c r="D33" s="10" t="inlineStr">
        <is>
          <t>01/2028</t>
        </is>
      </c>
      <c r="E33" s="10" t="n">
        <v>1</v>
      </c>
    </row>
    <row r="34" ht="20" customHeight="1">
      <c r="A34" s="2" t="inlineStr">
        <is>
          <t>03/2027</t>
        </is>
      </c>
      <c r="B34" s="2" t="n">
        <v>1</v>
      </c>
      <c r="D34" s="2" t="inlineStr">
        <is>
          <t>04/2028</t>
        </is>
      </c>
      <c r="E34" s="2" t="n">
        <v>1</v>
      </c>
    </row>
    <row r="35" ht="20" customHeight="1">
      <c r="A35" s="10" t="inlineStr">
        <is>
          <t>05/2027</t>
        </is>
      </c>
      <c r="B35" s="10" t="n">
        <v>1</v>
      </c>
      <c r="D35" s="10" t="inlineStr">
        <is>
          <t>06/2028</t>
        </is>
      </c>
      <c r="E35" s="10" t="n">
        <v>1</v>
      </c>
    </row>
    <row r="36" ht="20" customHeight="1">
      <c r="A36" s="2" t="inlineStr">
        <is>
          <t>06/2027</t>
        </is>
      </c>
      <c r="B36" s="2" t="n">
        <v>0</v>
      </c>
      <c r="D36" s="2" t="inlineStr">
        <is>
          <t>08/2029</t>
        </is>
      </c>
      <c r="E36" s="2" t="n">
        <v>1</v>
      </c>
    </row>
    <row r="37" ht="20" customHeight="1"/>
    <row r="38" ht="20" customHeight="1"/>
    <row r="39" ht="20" customHeight="1"/>
    <row r="40" ht="20" customHeight="1"/>
    <row r="41" ht="20" customHeight="1"/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4"/>
  <sheetViews>
    <sheetView workbookViewId="0">
      <selection activeCell="A1" sqref="A1"/>
    </sheetView>
  </sheetViews>
  <sheetFormatPr baseColWidth="8" defaultRowHeight="15"/>
  <cols>
    <col width="30" customWidth="1" min="1" max="1"/>
    <col width="80" customWidth="1" min="2" max="2"/>
  </cols>
  <sheetData>
    <row r="1" ht="30" customHeight="1">
      <c r="A1" s="22" t="inlineStr">
        <is>
          <t>ISTRUZIONI — REGISTRO COMODATI D'USO GRATUITO</t>
        </is>
      </c>
    </row>
    <row r="2"/>
    <row r="3" ht="22" customHeight="1">
      <c r="A3" s="23" t="inlineStr">
        <is>
          <t>FOGLIO «COMODATI» — DESCRIZIONE COLONNE</t>
        </is>
      </c>
      <c r="B3" s="16" t="n"/>
    </row>
    <row r="4" ht="20" customHeight="1">
      <c r="A4" s="17" t="inlineStr">
        <is>
          <t>ID Comodato</t>
        </is>
      </c>
      <c r="B4" s="3" t="inlineStr">
        <is>
          <t>Codice univoco del contratto (es. COD-001). Non modificare dopo la creazione.</t>
        </is>
      </c>
    </row>
    <row r="5" ht="20" customHeight="1">
      <c r="A5" s="24" t="inlineStr">
        <is>
          <t>Comodante</t>
        </is>
      </c>
      <c r="B5" s="11" t="inlineStr">
        <is>
          <t>Persona fisica o giuridica che concede il bene in uso gratuito.</t>
        </is>
      </c>
    </row>
    <row r="6" ht="20" customHeight="1">
      <c r="A6" s="17" t="inlineStr">
        <is>
          <t>CF Comodante</t>
        </is>
      </c>
      <c r="B6" s="3" t="inlineStr">
        <is>
          <t>Codice fiscale del comodante (16 caratteri alfanumerici).</t>
        </is>
      </c>
    </row>
    <row r="7" ht="20" customHeight="1">
      <c r="A7" s="24" t="inlineStr">
        <is>
          <t>Comodatario</t>
        </is>
      </c>
      <c r="B7" s="11" t="inlineStr">
        <is>
          <t>Soggetto che riceve il bene in uso gratuito (conduttore senza canone).</t>
        </is>
      </c>
    </row>
    <row r="8" ht="20" customHeight="1">
      <c r="A8" s="17" t="inlineStr">
        <is>
          <t>CF Comodatario</t>
        </is>
      </c>
      <c r="B8" s="3" t="inlineStr">
        <is>
          <t>Codice fiscale del comodatario.</t>
        </is>
      </c>
    </row>
    <row r="9" ht="20" customHeight="1">
      <c r="A9" s="24" t="inlineStr">
        <is>
          <t>Immobile</t>
        </is>
      </c>
      <c r="B9" s="11" t="inlineStr">
        <is>
          <t>Tipologia dell'immobile (es. Appartamento T3, Villa, Locale comm.).</t>
        </is>
      </c>
    </row>
    <row r="10" ht="20" customHeight="1">
      <c r="A10" s="17" t="inlineStr">
        <is>
          <t>Indirizzo</t>
        </is>
      </c>
      <c r="B10" s="3" t="inlineStr">
        <is>
          <t>Via/Corso/Piazza e numero civico dell'immobile.</t>
        </is>
      </c>
    </row>
    <row r="11" ht="20" customHeight="1">
      <c r="A11" s="24" t="inlineStr">
        <is>
          <t>Comune</t>
        </is>
      </c>
      <c r="B11" s="11" t="inlineStr">
        <is>
          <t>Comune in cui si trova l'immobile (usato per filtri e grafici).</t>
        </is>
      </c>
    </row>
    <row r="12" ht="20" customHeight="1">
      <c r="A12" s="17" t="inlineStr">
        <is>
          <t>Provincia</t>
        </is>
      </c>
      <c r="B12" s="3" t="inlineStr">
        <is>
          <t>Sigla provincia (2 lettere, es. MI, RM, TO).</t>
        </is>
      </c>
    </row>
    <row r="13" ht="20" customHeight="1">
      <c r="A13" s="24" t="inlineStr">
        <is>
          <t>Data Inizio</t>
        </is>
      </c>
      <c r="B13" s="11" t="inlineStr">
        <is>
          <t>Data di decorrenza del comodato (formato GG/MM/AAAA).</t>
        </is>
      </c>
    </row>
    <row r="14" ht="20" customHeight="1">
      <c r="A14" s="17" t="inlineStr">
        <is>
          <t>Data Fine Prevista</t>
        </is>
      </c>
      <c r="B14" s="3" t="inlineStr">
        <is>
          <t>Data prevista di scadenza o restituzione (formato GG/MM/AAAA).</t>
        </is>
      </c>
    </row>
    <row r="15" ht="20" customHeight="1">
      <c r="A15" s="24" t="inlineStr">
        <is>
          <t>Durata Mesi</t>
        </is>
      </c>
      <c r="B15" s="11" t="inlineStr">
        <is>
          <t>Formula automatica: differenza in mesi tra Data Inizio e Data Fine.</t>
        </is>
      </c>
    </row>
    <row r="16" ht="20" customHeight="1">
      <c r="A16" s="17" t="inlineStr">
        <is>
          <t>Uso Previsto</t>
        </is>
      </c>
      <c r="B16" s="3" t="inlineStr">
        <is>
          <t>Scopo concesso: Abitazione familiare, Foresteria, Studio professionale, Comodato parenti.</t>
        </is>
      </c>
    </row>
    <row r="17" ht="20" customHeight="1">
      <c r="A17" s="24" t="inlineStr">
        <is>
          <t>Spese Comodatario</t>
        </is>
      </c>
      <c r="B17" s="11" t="inlineStr">
        <is>
          <t>Oneri a carico del comodatario (es. utenze, condominio ordinario).</t>
        </is>
      </c>
    </row>
    <row r="18" ht="20" customHeight="1">
      <c r="A18" s="17" t="inlineStr">
        <is>
          <t>Spese Comodante</t>
        </is>
      </c>
      <c r="B18" s="3" t="inlineStr">
        <is>
          <t>Oneri a carico del comodante (es. manutenzione straordinaria, tetto).</t>
        </is>
      </c>
    </row>
    <row r="19" ht="20" customHeight="1">
      <c r="A19" s="24" t="inlineStr">
        <is>
          <t>Valore Immobile (€)</t>
        </is>
      </c>
      <c r="B19" s="11" t="inlineStr">
        <is>
          <t>Valore di mercato stimato dell'immobile (in euro).</t>
        </is>
      </c>
    </row>
    <row r="20" ht="20" customHeight="1">
      <c r="A20" s="17" t="inlineStr">
        <is>
          <t>Deposito Cauzionale (€)</t>
        </is>
      </c>
      <c r="B20" s="3" t="inlineStr">
        <is>
          <t>Eventuale deposito versato. Normalmente 0 nel comodato gratuito.</t>
        </is>
      </c>
    </row>
    <row r="21" ht="20" customHeight="1">
      <c r="A21" s="24" t="inlineStr">
        <is>
          <t>Canone (€)</t>
        </is>
      </c>
      <c r="B21" s="11" t="inlineStr">
        <is>
          <t>Deve essere SEMPRE 0. Formula di controllo segnala anomalie.</t>
        </is>
      </c>
    </row>
    <row r="22" ht="20" customHeight="1">
      <c r="A22" s="17" t="inlineStr">
        <is>
          <t>Esito Controllo</t>
        </is>
      </c>
      <c r="B22" s="3" t="inlineStr">
        <is>
          <t>Formula: OK se canone=0, ATTENZIONE se diverso. Coerenza contrattuale.</t>
        </is>
      </c>
    </row>
    <row r="23" ht="20" customHeight="1">
      <c r="A23" s="24" t="inlineStr">
        <is>
          <t>Note</t>
        </is>
      </c>
      <c r="B23" s="11" t="inlineStr">
        <is>
          <t>Osservazioni: registrazione AdE, uso esclusivo, manutenzione, rinnovi.</t>
        </is>
      </c>
    </row>
    <row r="24" ht="20" customHeight="1">
      <c r="A24" s="17" t="inlineStr">
        <is>
          <t>Giorni Residui</t>
        </is>
      </c>
      <c r="B24" s="3" t="inlineStr">
        <is>
          <t>Formula: giorni mancanti alla data fine (negativo = scaduto).</t>
        </is>
      </c>
    </row>
    <row r="25" ht="20" customHeight="1">
      <c r="A25" s="24" t="inlineStr">
        <is>
          <t>Scadenza ≤90gg</t>
        </is>
      </c>
      <c r="B25" s="11" t="inlineStr">
        <is>
          <t>Formula: «Sì» se scadenza entro 90 giorni, «No» altrimenti.</t>
        </is>
      </c>
    </row>
    <row r="26" ht="20" customHeight="1">
      <c r="A26" s="17" t="inlineStr">
        <is>
          <t>Valore Assicurato (€)</t>
        </is>
      </c>
      <c r="B26" s="3" t="inlineStr">
        <is>
          <t>Valore coperto da polizza assicurativa (inserire manualmente).</t>
        </is>
      </c>
    </row>
    <row r="27"/>
    <row r="28" ht="22" customHeight="1">
      <c r="A28" s="23" t="inlineStr">
        <is>
          <t>FOGLIO «RIEPILOGO» — NOTE</t>
        </is>
      </c>
      <c r="B28" s="16" t="n"/>
    </row>
    <row r="29" ht="20" customHeight="1">
      <c r="A29" s="24" t="inlineStr">
        <is>
          <t>KPI principali</t>
        </is>
      </c>
      <c r="B29" s="11" t="inlineStr">
        <is>
          <t>Valori calcolati automaticamente dal foglio Comodati. Non modificare le formule.</t>
        </is>
      </c>
    </row>
    <row r="30" ht="20" customHeight="1">
      <c r="A30" s="17" t="inlineStr">
        <is>
          <t>Comodati per Comune</t>
        </is>
      </c>
      <c r="B30" s="3" t="inlineStr">
        <is>
          <t>Conteggio automatico per ogni comune. I grafici si aggiornano con i dati.</t>
        </is>
      </c>
    </row>
    <row r="31" ht="20" customHeight="1">
      <c r="A31" s="24" t="inlineStr">
        <is>
          <t>Uso Previsto</t>
        </is>
      </c>
      <c r="B31" s="11" t="inlineStr">
        <is>
          <t>Distribuzione per tipologia d'uso: visualizzata nel grafico a torta.</t>
        </is>
      </c>
    </row>
    <row r="32" ht="20" customHeight="1">
      <c r="A32" s="17" t="inlineStr">
        <is>
          <t>Scadenze per mese</t>
        </is>
      </c>
      <c r="B32" s="3" t="inlineStr">
        <is>
          <t>Panoramica manuale delle scadenze mensili per monitoraggio anticipato.</t>
        </is>
      </c>
    </row>
    <row r="33"/>
    <row r="34" ht="22" customHeight="1">
      <c r="A34" s="23" t="inlineStr">
        <is>
          <t>NOTE LEGALI E PRATICHE SUL COMODATO D'USO GRATUITO</t>
        </is>
      </c>
      <c r="B34" s="16" t="n"/>
    </row>
    <row r="35" ht="20" customHeight="1">
      <c r="A35" s="24" t="inlineStr">
        <is>
          <t>Definizione (art. 1803 c.c.)</t>
        </is>
      </c>
      <c r="B35" s="11" t="inlineStr">
        <is>
          <t>Il comodato è il contratto con cui una parte consegna un bene all'altra per usarla, con obbligo di restituzione. È ESSENZIALMENTE GRATUITO.</t>
        </is>
      </c>
    </row>
    <row r="36" ht="20" customHeight="1">
      <c r="A36" s="17" t="inlineStr">
        <is>
          <t>Canone = 0</t>
        </is>
      </c>
      <c r="B36" s="3" t="inlineStr">
        <is>
          <t>Il comodato non prevede corrispettivo economico. Se è previsto un pagamento, si configura locazione (art. 1571 c.c.) con obblighi fiscali diversi.</t>
        </is>
      </c>
    </row>
    <row r="37" ht="20" customHeight="1">
      <c r="A37" s="24" t="inlineStr">
        <is>
          <t>Registrazione AdE</t>
        </is>
      </c>
      <c r="B37" s="11" t="inlineStr">
        <is>
          <t>Obbligatoria se il contratto ha durata superiore a 30 giorni o riguarda immobili non abitativi. Imposta di registro: 200 € in misura fissa.</t>
        </is>
      </c>
    </row>
    <row r="38" ht="20" customHeight="1">
      <c r="A38" s="17" t="inlineStr">
        <is>
          <t>Uso consentito</t>
        </is>
      </c>
      <c r="B38" s="3" t="inlineStr">
        <is>
          <t>Specificare sempre l'uso consentito. Il comodatario non può cedere il bene a terzi senza consenso (art. 1804 c.c.).</t>
        </is>
      </c>
    </row>
    <row r="39" ht="20" customHeight="1">
      <c r="A39" s="24" t="inlineStr">
        <is>
          <t>Manutenzione</t>
        </is>
      </c>
      <c r="B39" s="11" t="inlineStr">
        <is>
          <t>Le spese ordinarie sono a carico del comodatario; quelle straordinarie del comodante, salvo diverso accordo scritto.</t>
        </is>
      </c>
    </row>
    <row r="40" ht="20" customHeight="1">
      <c r="A40" s="17" t="inlineStr">
        <is>
          <t>Restituzione</t>
        </is>
      </c>
      <c r="B40" s="3" t="inlineStr">
        <is>
          <t>Il comodante può richiedere la restituzione anticipata in caso di urgente bisogno (art. 1809 c.c.). Specificare termini nel contratto.</t>
        </is>
      </c>
    </row>
    <row r="41" ht="20" customHeight="1">
      <c r="A41" s="24" t="inlineStr">
        <is>
          <t>IMU/TARI</t>
        </is>
      </c>
      <c r="B41" s="11" t="inlineStr">
        <is>
          <t>Il comodato gratuito a parenti in linea retta di primo grado può consentire al comodante riduzioni IMU: verificare regolamento comunale.</t>
        </is>
      </c>
    </row>
    <row r="42" ht="20" customHeight="1">
      <c r="A42" s="17" t="inlineStr">
        <is>
          <t>Deposito cauzionale</t>
        </is>
      </c>
      <c r="B42" s="3" t="inlineStr">
        <is>
          <t>Non obbligatorio nel comodato. Se presente, indicarne l'importo e le condizioni di restituzione nel contratto.</t>
        </is>
      </c>
    </row>
    <row r="43" ht="20" customHeight="1">
      <c r="A43" s="24" t="inlineStr">
        <is>
          <t>Celle evidenziate (giallo)</t>
        </is>
      </c>
      <c r="B43" s="11" t="inlineStr">
        <is>
          <t>Celle con sfondo giallo chiaro (#FFFBEB) sono editabili dall'utente. Le celle con formule non vanno modificate.</t>
        </is>
      </c>
    </row>
    <row r="44" ht="20" customHeight="1">
      <c r="A44" s="17" t="inlineStr">
        <is>
          <t>Aggiornamento dati</t>
        </is>
      </c>
      <c r="B44" s="3" t="inlineStr">
        <is>
          <t>Aggiornare periodicamente le date e i valori assicurati. Il file NON si aggiorna automaticamente: premere F9 per ricalcolare.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2026-06-22T03:08:13Z</dcterms:created>
  <dcterms:modified xmlns:dcterms="http://purl.org/dc/terms/" xmlns:xsi="http://www.w3.org/2001/XMLSchema-instance" xsi:type="dcterms:W3CDTF">2026-06-22T03:08:13Z</dcterms:modified>
</cp:coreProperties>
</file>