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guaglio_Spese" sheetId="1" state="visible" r:id="rId1"/>
    <sheet xmlns:r="http://schemas.openxmlformats.org/officeDocument/2006/relationships" name="Riepilogo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GG/MM/AAAA"/>
    <numFmt numFmtId="165" formatCode="#.##0,00 &quot;€&quot;"/>
    <numFmt numFmtId="166" formatCode="0,0%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b val="1"/>
      <color rgb="00FFFFFF"/>
      <sz val="11"/>
    </font>
    <font>
      <b val="1"/>
    </font>
    <font>
      <b val="1"/>
      <color rgb="001E293B"/>
      <sz val="12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C8102E"/>
      </patternFill>
    </fill>
    <fill>
      <patternFill patternType="solid">
        <fgColor rgb="00E2E8F0"/>
      </patternFill>
    </fill>
    <fill>
      <patternFill patternType="solid">
        <fgColor rgb="00F0FDFA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165" fontId="3" fillId="7" borderId="1" pivotButton="0" quotePrefix="0" xfId="0"/>
    <xf numFmtId="166" fontId="3" fillId="7" borderId="1" pivotButton="0" quotePrefix="0" xfId="0"/>
    <xf numFmtId="0" fontId="3" fillId="0" borderId="1" pivotButton="0" quotePrefix="0" xfId="0"/>
    <xf numFmtId="0" fontId="0" fillId="0" borderId="1" pivotButton="0" quotePrefix="0" xfId="0"/>
    <xf numFmtId="0" fontId="2" fillId="6" borderId="0" applyAlignment="1" pivotButton="0" quotePrefix="0" xfId="0">
      <alignment horizontal="center" vertical="center" wrapText="1"/>
    </xf>
    <xf numFmtId="165" fontId="0" fillId="8" borderId="1" pivotButton="0" quotePrefix="0" xfId="0"/>
    <xf numFmtId="1" fontId="0" fillId="8" borderId="1" pivotButton="0" quotePrefix="0" xfId="0"/>
    <xf numFmtId="165" fontId="0" fillId="3" borderId="1" pivotButton="0" quotePrefix="0" xfId="0"/>
    <xf numFmtId="166" fontId="0" fillId="3" borderId="1" pivotButton="0" quotePrefix="0" xfId="0"/>
    <xf numFmtId="165" fontId="0" fillId="5" borderId="1" pivotButton="0" quotePrefix="0" xfId="0"/>
    <xf numFmtId="166" fontId="0" fillId="5" borderId="1" pivotButton="0" quotePrefix="0" xfId="0"/>
    <xf numFmtId="0" fontId="0" fillId="3" borderId="1" pivotButton="0" quotePrefix="0" xfId="0"/>
    <xf numFmtId="0" fontId="0" fillId="5" borderId="1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0" fillId="0" borderId="1" applyAlignment="1" pivotButton="0" quotePrefix="0" xfId="0">
      <alignment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DC2626"/>
      </font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Totale spese vs Quota inquilino per Categoria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'Riepilogo'!B13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'Riepilogo'!$A$14:$A$21</f>
            </numRef>
          </cat>
          <val>
            <numRef>
              <f>'Riepilogo'!$B$14:$B$21</f>
            </numRef>
          </val>
        </ser>
        <ser>
          <idx val="1"/>
          <order val="1"/>
          <tx>
            <strRef>
              <f>'Riepilogo'!C13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'Riepilogo'!$A$14:$A$21</f>
            </numRef>
          </cat>
          <val>
            <numRef>
              <f>'Riepilogo'!$C$14:$C$21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percentuale spese per Categoria</a:t>
            </a:r>
          </a:p>
        </rich>
      </tx>
    </title>
    <plotArea>
      <pieChart>
        <varyColors val="1"/>
        <ser>
          <idx val="0"/>
          <order val="0"/>
          <tx>
            <strRef>
              <f>'Riepilogo'!B13</f>
            </strRef>
          </tx>
          <spPr>
            <a:ln xmlns:a="http://schemas.openxmlformats.org/drawingml/2006/main">
              <a:prstDash val="solid"/>
            </a:ln>
          </spPr>
          <cat>
            <numRef>
              <f>'Riepilogo'!$A$14:$A$21</f>
            </numRef>
          </cat>
          <val>
            <numRef>
              <f>'Riepilogo'!$B$14:$B$21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Andamento mensile del saldo conguagli</a:t>
            </a:r>
          </a:p>
        </rich>
      </tx>
    </title>
    <plotArea>
      <lineChart>
        <grouping val="standard"/>
        <ser>
          <idx val="0"/>
          <order val="0"/>
          <tx>
            <strRef>
              <f>'Riepilogo'!B37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'Riepilogo'!$A$38:$A$47</f>
            </numRef>
          </cat>
          <val>
            <numRef>
              <f>'Riepilogo'!$B$38:$B$47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Saldo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20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38</row>
      <rowOff>0</rowOff>
    </from>
    <ext cx="648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12" customWidth="1" min="2" max="2"/>
    <col width="13" customWidth="1" min="3" max="3"/>
    <col width="16" customWidth="1" min="4" max="4"/>
    <col width="24" customWidth="1" min="5" max="5"/>
    <col width="18" customWidth="1" min="6" max="6"/>
    <col width="20" customWidth="1" min="7" max="7"/>
    <col width="26" customWidth="1" min="8" max="8"/>
    <col width="22" customWidth="1" min="9" max="9"/>
    <col width="16" customWidth="1" min="10" max="10"/>
    <col width="14" customWidth="1" min="11" max="11"/>
    <col width="16" customWidth="1" min="12" max="12"/>
    <col width="18" customWidth="1" min="13" max="13"/>
    <col width="14" customWidth="1" min="14" max="14"/>
    <col width="13" customWidth="1" min="15" max="15"/>
    <col width="22" customWidth="1" min="16" max="16"/>
  </cols>
  <sheetData>
    <row r="1" ht="28" customHeight="1">
      <c r="A1" s="1" t="inlineStr">
        <is>
          <t>CONGUAGLIO SPESE INQUILINO - REGISTRO ANNO 2026</t>
        </is>
      </c>
    </row>
    <row r="2">
      <c r="A2" s="2" t="inlineStr">
        <is>
          <t>Anno</t>
        </is>
      </c>
      <c r="B2" s="2" t="inlineStr">
        <is>
          <t>Mese</t>
        </is>
      </c>
      <c r="C2" s="2" t="inlineStr">
        <is>
          <t>Data spesa</t>
        </is>
      </c>
      <c r="D2" s="2" t="inlineStr">
        <is>
          <t>Immobile</t>
        </is>
      </c>
      <c r="E2" s="2" t="inlineStr">
        <is>
          <t>Indirizzo</t>
        </is>
      </c>
      <c r="F2" s="2" t="inlineStr">
        <is>
          <t>Inquilino</t>
        </is>
      </c>
      <c r="G2" s="2" t="inlineStr">
        <is>
          <t>Contratto</t>
        </is>
      </c>
      <c r="H2" s="2" t="inlineStr">
        <is>
          <t>Voce spesa</t>
        </is>
      </c>
      <c r="I2" s="2" t="inlineStr">
        <is>
          <t>Categoria</t>
        </is>
      </c>
      <c r="J2" s="2" t="inlineStr">
        <is>
          <t>Importo totale €</t>
        </is>
      </c>
      <c r="K2" s="2" t="inlineStr">
        <is>
          <t>Quota inquilino %</t>
        </is>
      </c>
      <c r="L2" s="2" t="inlineStr">
        <is>
          <t>Quota inquilino €</t>
        </is>
      </c>
      <c r="M2" s="2" t="inlineStr">
        <is>
          <t>Acconto già versato €</t>
        </is>
      </c>
      <c r="N2" s="2" t="inlineStr">
        <is>
          <t>Conguaglio €</t>
        </is>
      </c>
      <c r="O2" s="2" t="inlineStr">
        <is>
          <t>Esito</t>
        </is>
      </c>
      <c r="P2" s="2" t="inlineStr">
        <is>
          <t>Note</t>
        </is>
      </c>
    </row>
    <row r="3">
      <c r="A3" s="3" t="n">
        <v>2026</v>
      </c>
      <c r="B3" s="3" t="inlineStr">
        <is>
          <t>Gennaio</t>
        </is>
      </c>
      <c r="C3" s="4" t="inlineStr">
        <is>
          <t>15/01/2026</t>
        </is>
      </c>
      <c r="D3" s="3" t="inlineStr">
        <is>
          <t>Appartamento A</t>
        </is>
      </c>
      <c r="E3" s="5" t="inlineStr">
        <is>
          <t>Via Roma 12, Milano</t>
        </is>
      </c>
      <c r="F3" s="3" t="inlineStr">
        <is>
          <t>Marco Rossi</t>
        </is>
      </c>
      <c r="G3" s="3" t="inlineStr">
        <is>
          <t>4+4</t>
        </is>
      </c>
      <c r="H3" s="5" t="inlineStr">
        <is>
          <t>Spese condominiali ordinarie</t>
        </is>
      </c>
      <c r="I3" s="3" t="inlineStr">
        <is>
          <t>Condominiali ordinarie</t>
        </is>
      </c>
      <c r="J3" s="6" t="n">
        <v>310</v>
      </c>
      <c r="K3" s="7" t="n">
        <v>0.7</v>
      </c>
      <c r="L3" s="8">
        <f>J3*K3</f>
        <v/>
      </c>
      <c r="M3" s="6" t="n">
        <v>180</v>
      </c>
      <c r="N3" s="8">
        <f>L3-M3</f>
        <v/>
      </c>
      <c r="O3" s="3">
        <f>IF(N3&gt;0,"Da pagare",IF(N3&lt;0,"A credito","Saldo zero"))</f>
        <v/>
      </c>
      <c r="P3" s="5" t="inlineStr">
        <is>
          <t>Rate gennaio</t>
        </is>
      </c>
    </row>
    <row r="4">
      <c r="A4" s="9" t="n">
        <v>2026</v>
      </c>
      <c r="B4" s="9" t="inlineStr">
        <is>
          <t>Febbraio</t>
        </is>
      </c>
      <c r="C4" s="10" t="inlineStr">
        <is>
          <t>10/02/2026</t>
        </is>
      </c>
      <c r="D4" s="9" t="inlineStr">
        <is>
          <t>Appartamento B</t>
        </is>
      </c>
      <c r="E4" s="11" t="inlineStr">
        <is>
          <t>Corso Italia 45, Roma</t>
        </is>
      </c>
      <c r="F4" s="9" t="inlineStr">
        <is>
          <t>Giulia Bianchi</t>
        </is>
      </c>
      <c r="G4" s="9" t="inlineStr">
        <is>
          <t>3+2 canone concordato</t>
        </is>
      </c>
      <c r="H4" s="11" t="inlineStr">
        <is>
          <t>Riscaldamento centralizzato</t>
        </is>
      </c>
      <c r="I4" s="9" t="inlineStr">
        <is>
          <t>Riscaldamento</t>
        </is>
      </c>
      <c r="J4" s="6" t="n">
        <v>980</v>
      </c>
      <c r="K4" s="7" t="n">
        <v>0.8</v>
      </c>
      <c r="L4" s="12">
        <f>J4*K4</f>
        <v/>
      </c>
      <c r="M4" s="6" t="n">
        <v>700</v>
      </c>
      <c r="N4" s="12">
        <f>L4-M4</f>
        <v/>
      </c>
      <c r="O4" s="9">
        <f>IF(N4&gt;0,"Da pagare",IF(N4&lt;0,"A credito","Saldo zero"))</f>
        <v/>
      </c>
      <c r="P4" s="11" t="inlineStr">
        <is>
          <t>Consumo invernale</t>
        </is>
      </c>
    </row>
    <row r="5">
      <c r="A5" s="3" t="n">
        <v>2026</v>
      </c>
      <c r="B5" s="3" t="inlineStr">
        <is>
          <t>Marzo</t>
        </is>
      </c>
      <c r="C5" s="4" t="inlineStr">
        <is>
          <t>05/03/2026</t>
        </is>
      </c>
      <c r="D5" s="3" t="inlineStr">
        <is>
          <t>Appartamento C</t>
        </is>
      </c>
      <c r="E5" s="5" t="inlineStr">
        <is>
          <t>Via Garibaldi 8, Torino</t>
        </is>
      </c>
      <c r="F5" s="3" t="inlineStr">
        <is>
          <t>Luca Ferrari</t>
        </is>
      </c>
      <c r="G5" s="3" t="inlineStr">
        <is>
          <t>4+4</t>
        </is>
      </c>
      <c r="H5" s="5" t="inlineStr">
        <is>
          <t>Consumo acqua condominio</t>
        </is>
      </c>
      <c r="I5" s="3" t="inlineStr">
        <is>
          <t>Acqua</t>
        </is>
      </c>
      <c r="J5" s="6" t="n">
        <v>126.5</v>
      </c>
      <c r="K5" s="7" t="n">
        <v>1</v>
      </c>
      <c r="L5" s="8">
        <f>J5*K5</f>
        <v/>
      </c>
      <c r="M5" s="6" t="n">
        <v>126.5</v>
      </c>
      <c r="N5" s="8">
        <f>L5-M5</f>
        <v/>
      </c>
      <c r="O5" s="3">
        <f>IF(N5&gt;0,"Da pagare",IF(N5&lt;0,"A credito","Saldo zero"))</f>
        <v/>
      </c>
      <c r="P5" s="5" t="inlineStr">
        <is>
          <t>Bolletta acquedotto</t>
        </is>
      </c>
    </row>
    <row r="6">
      <c r="A6" s="9" t="n">
        <v>2026</v>
      </c>
      <c r="B6" s="9" t="inlineStr">
        <is>
          <t>Aprile</t>
        </is>
      </c>
      <c r="C6" s="10" t="inlineStr">
        <is>
          <t>20/04/2026</t>
        </is>
      </c>
      <c r="D6" s="9" t="inlineStr">
        <is>
          <t>Bilocale D</t>
        </is>
      </c>
      <c r="E6" s="11" t="inlineStr">
        <is>
          <t>Via Dante 21, Bologna</t>
        </is>
      </c>
      <c r="F6" s="9" t="inlineStr">
        <is>
          <t>Anna Esposito</t>
        </is>
      </c>
      <c r="G6" s="9" t="inlineStr">
        <is>
          <t>transitorio</t>
        </is>
      </c>
      <c r="H6" s="11" t="inlineStr">
        <is>
          <t>Manutenzione ordinaria scale</t>
        </is>
      </c>
      <c r="I6" s="9" t="inlineStr">
        <is>
          <t>Manutenzione ordinaria</t>
        </is>
      </c>
      <c r="J6" s="6" t="n">
        <v>240</v>
      </c>
      <c r="K6" s="7" t="n">
        <v>0.5</v>
      </c>
      <c r="L6" s="12">
        <f>J6*K6</f>
        <v/>
      </c>
      <c r="M6" s="6" t="n">
        <v>100</v>
      </c>
      <c r="N6" s="12">
        <f>L6-M6</f>
        <v/>
      </c>
      <c r="O6" s="9">
        <f>IF(N6&gt;0,"Da pagare",IF(N6&lt;0,"A credito","Saldo zero"))</f>
        <v/>
      </c>
      <c r="P6" s="11" t="inlineStr">
        <is>
          <t>Imbiancatura scala</t>
        </is>
      </c>
    </row>
    <row r="7">
      <c r="A7" s="3" t="n">
        <v>2026</v>
      </c>
      <c r="B7" s="3" t="inlineStr">
        <is>
          <t>Maggio</t>
        </is>
      </c>
      <c r="C7" s="4" t="inlineStr">
        <is>
          <t>12/05/2026</t>
        </is>
      </c>
      <c r="D7" s="3" t="inlineStr">
        <is>
          <t>Appartamento A</t>
        </is>
      </c>
      <c r="E7" s="5" t="inlineStr">
        <is>
          <t>Via Roma 12, Milano</t>
        </is>
      </c>
      <c r="F7" s="3" t="inlineStr">
        <is>
          <t>Marco Rossi</t>
        </is>
      </c>
      <c r="G7" s="3" t="inlineStr">
        <is>
          <t>4+4</t>
        </is>
      </c>
      <c r="H7" s="5" t="inlineStr">
        <is>
          <t>Manutenzione ascensore</t>
        </is>
      </c>
      <c r="I7" s="3" t="inlineStr">
        <is>
          <t>Ascensore</t>
        </is>
      </c>
      <c r="J7" s="6" t="n">
        <v>480</v>
      </c>
      <c r="K7" s="7" t="n">
        <v>0.7</v>
      </c>
      <c r="L7" s="8">
        <f>J7*K7</f>
        <v/>
      </c>
      <c r="M7" s="6" t="n">
        <v>300</v>
      </c>
      <c r="N7" s="8">
        <f>L7-M7</f>
        <v/>
      </c>
      <c r="O7" s="3">
        <f>IF(N7&gt;0,"Da pagare",IF(N7&lt;0,"A credito","Saldo zero"))</f>
        <v/>
      </c>
      <c r="P7" s="5" t="inlineStr">
        <is>
          <t>Contratto manutenzione</t>
        </is>
      </c>
    </row>
    <row r="8">
      <c r="A8" s="9" t="n">
        <v>2026</v>
      </c>
      <c r="B8" s="9" t="inlineStr">
        <is>
          <t>Giugno</t>
        </is>
      </c>
      <c r="C8" s="10" t="inlineStr">
        <is>
          <t>18/06/2026</t>
        </is>
      </c>
      <c r="D8" s="9" t="inlineStr">
        <is>
          <t>Appartamento B</t>
        </is>
      </c>
      <c r="E8" s="11" t="inlineStr">
        <is>
          <t>Corso Italia 45, Roma</t>
        </is>
      </c>
      <c r="F8" s="9" t="inlineStr">
        <is>
          <t>Giulia Bianchi</t>
        </is>
      </c>
      <c r="G8" s="9" t="inlineStr">
        <is>
          <t>3+2 canone concordato</t>
        </is>
      </c>
      <c r="H8" s="11" t="inlineStr">
        <is>
          <t>Pulizie scale e cortile</t>
        </is>
      </c>
      <c r="I8" s="9" t="inlineStr">
        <is>
          <t>Pulizie</t>
        </is>
      </c>
      <c r="J8" s="6" t="n">
        <v>150</v>
      </c>
      <c r="K8" s="7" t="n">
        <v>0.8</v>
      </c>
      <c r="L8" s="12">
        <f>J8*K8</f>
        <v/>
      </c>
      <c r="M8" s="6" t="n">
        <v>130</v>
      </c>
      <c r="N8" s="12">
        <f>L8-M8</f>
        <v/>
      </c>
      <c r="O8" s="9">
        <f>IF(N8&gt;0,"Da pagare",IF(N8&lt;0,"A credito","Saldo zero"))</f>
        <v/>
      </c>
      <c r="P8" s="11" t="inlineStr">
        <is>
          <t>Servizio mensile</t>
        </is>
      </c>
    </row>
    <row r="9">
      <c r="A9" s="3" t="n">
        <v>2026</v>
      </c>
      <c r="B9" s="3" t="inlineStr">
        <is>
          <t>Luglio</t>
        </is>
      </c>
      <c r="C9" s="4" t="inlineStr">
        <is>
          <t>22/07/2026</t>
        </is>
      </c>
      <c r="D9" s="3" t="inlineStr">
        <is>
          <t>Appartamento C</t>
        </is>
      </c>
      <c r="E9" s="5" t="inlineStr">
        <is>
          <t>Via Garibaldi 8, Torino</t>
        </is>
      </c>
      <c r="F9" s="3" t="inlineStr">
        <is>
          <t>Francesca Romano</t>
        </is>
      </c>
      <c r="G9" s="3" t="inlineStr">
        <is>
          <t>4+4</t>
        </is>
      </c>
      <c r="H9" s="5" t="inlineStr">
        <is>
          <t>Illuminazione parti comuni</t>
        </is>
      </c>
      <c r="I9" s="3" t="inlineStr">
        <is>
          <t>Illuminazione</t>
        </is>
      </c>
      <c r="J9" s="6" t="n">
        <v>48</v>
      </c>
      <c r="K9" s="7" t="n">
        <v>1</v>
      </c>
      <c r="L9" s="8">
        <f>J9*K9</f>
        <v/>
      </c>
      <c r="M9" s="6" t="n">
        <v>48</v>
      </c>
      <c r="N9" s="8">
        <f>L9-M9</f>
        <v/>
      </c>
      <c r="O9" s="3">
        <f>IF(N9&gt;0,"Da pagare",IF(N9&lt;0,"A credito","Saldo zero"))</f>
        <v/>
      </c>
      <c r="P9" s="5" t="inlineStr">
        <is>
          <t>Energia elettrica scale</t>
        </is>
      </c>
    </row>
    <row r="10">
      <c r="A10" s="9" t="n">
        <v>2026</v>
      </c>
      <c r="B10" s="9" t="inlineStr">
        <is>
          <t>Agosto</t>
        </is>
      </c>
      <c r="C10" s="10" t="inlineStr">
        <is>
          <t>08/08/2026</t>
        </is>
      </c>
      <c r="D10" s="9" t="inlineStr">
        <is>
          <t>Bilocale D</t>
        </is>
      </c>
      <c r="E10" s="11" t="inlineStr">
        <is>
          <t>Via Dante 21, Bologna</t>
        </is>
      </c>
      <c r="F10" s="9" t="inlineStr">
        <is>
          <t>Giuseppe Conti</t>
        </is>
      </c>
      <c r="G10" s="9" t="inlineStr">
        <is>
          <t>transitorio</t>
        </is>
      </c>
      <c r="H10" s="11" t="inlineStr">
        <is>
          <t>Assicurazione fabbricato</t>
        </is>
      </c>
      <c r="I10" s="9" t="inlineStr">
        <is>
          <t>Assicurazione</t>
        </is>
      </c>
      <c r="J10" s="6" t="n">
        <v>210</v>
      </c>
      <c r="K10" s="7" t="n">
        <v>0.5</v>
      </c>
      <c r="L10" s="12">
        <f>J10*K10</f>
        <v/>
      </c>
      <c r="M10" s="6" t="n">
        <v>60</v>
      </c>
      <c r="N10" s="12">
        <f>L10-M10</f>
        <v/>
      </c>
      <c r="O10" s="9">
        <f>IF(N10&gt;0,"Da pagare",IF(N10&lt;0,"A credito","Saldo zero"))</f>
        <v/>
      </c>
      <c r="P10" s="11" t="inlineStr">
        <is>
          <t>Quota annuale ripartita</t>
        </is>
      </c>
    </row>
    <row r="11">
      <c r="A11" s="3" t="n">
        <v>2026</v>
      </c>
      <c r="B11" s="3" t="inlineStr">
        <is>
          <t>Settembre</t>
        </is>
      </c>
      <c r="C11" s="4" t="inlineStr">
        <is>
          <t>14/09/2026</t>
        </is>
      </c>
      <c r="D11" s="3" t="inlineStr">
        <is>
          <t>Appartamento A</t>
        </is>
      </c>
      <c r="E11" s="5" t="inlineStr">
        <is>
          <t>Via Roma 12, Milano</t>
        </is>
      </c>
      <c r="F11" s="3" t="inlineStr">
        <is>
          <t>Elena Greco</t>
        </is>
      </c>
      <c r="G11" s="3" t="inlineStr">
        <is>
          <t>4+4</t>
        </is>
      </c>
      <c r="H11" s="5" t="inlineStr">
        <is>
          <t>Spese condominiali ordinarie</t>
        </is>
      </c>
      <c r="I11" s="3" t="inlineStr">
        <is>
          <t>Condominiali ordinarie</t>
        </is>
      </c>
      <c r="J11" s="6" t="n">
        <v>295</v>
      </c>
      <c r="K11" s="7" t="n">
        <v>0.7</v>
      </c>
      <c r="L11" s="8">
        <f>J11*K11</f>
        <v/>
      </c>
      <c r="M11" s="6" t="n">
        <v>220</v>
      </c>
      <c r="N11" s="8">
        <f>L11-M11</f>
        <v/>
      </c>
      <c r="O11" s="3">
        <f>IF(N11&gt;0,"Da pagare",IF(N11&lt;0,"A credito","Saldo zero"))</f>
        <v/>
      </c>
      <c r="P11" s="5" t="inlineStr">
        <is>
          <t>Rate settembre</t>
        </is>
      </c>
    </row>
    <row r="12">
      <c r="A12" s="9" t="n">
        <v>2026</v>
      </c>
      <c r="B12" s="9" t="inlineStr">
        <is>
          <t>Novembre</t>
        </is>
      </c>
      <c r="C12" s="10" t="inlineStr">
        <is>
          <t>30/11/2026</t>
        </is>
      </c>
      <c r="D12" s="9" t="inlineStr">
        <is>
          <t>Appartamento C</t>
        </is>
      </c>
      <c r="E12" s="11" t="inlineStr">
        <is>
          <t>Via Garibaldi 8, Torino</t>
        </is>
      </c>
      <c r="F12" s="9" t="inlineStr">
        <is>
          <t>Paolo De Santis</t>
        </is>
      </c>
      <c r="G12" s="9" t="inlineStr">
        <is>
          <t>4+4</t>
        </is>
      </c>
      <c r="H12" s="11" t="inlineStr">
        <is>
          <t>Riscaldamento autunnale</t>
        </is>
      </c>
      <c r="I12" s="9" t="inlineStr">
        <is>
          <t>Riscaldamento</t>
        </is>
      </c>
      <c r="J12" s="6" t="n">
        <v>520</v>
      </c>
      <c r="K12" s="7" t="n">
        <v>0.8</v>
      </c>
      <c r="L12" s="12">
        <f>J12*K12</f>
        <v/>
      </c>
      <c r="M12" s="6" t="n">
        <v>450</v>
      </c>
      <c r="N12" s="12">
        <f>L12-M12</f>
        <v/>
      </c>
      <c r="O12" s="9">
        <f>IF(N12&gt;0,"Da pagare",IF(N12&lt;0,"A credito","Saldo zero"))</f>
        <v/>
      </c>
      <c r="P12" s="11" t="inlineStr">
        <is>
          <t>Accensione impianto</t>
        </is>
      </c>
    </row>
    <row r="13"/>
    <row r="14">
      <c r="I14" s="13" t="inlineStr">
        <is>
          <t>TOTALI</t>
        </is>
      </c>
      <c r="J14" s="14">
        <f>SUM(J3:J12)</f>
        <v/>
      </c>
      <c r="K14" s="15">
        <f>AVERAGE(K3:K12)</f>
        <v/>
      </c>
      <c r="L14" s="14">
        <f>SUM(L3:L12)</f>
        <v/>
      </c>
      <c r="M14" s="14">
        <f>SUM(M3:M12)</f>
        <v/>
      </c>
      <c r="N14" s="14">
        <f>SUM(N3:N12)</f>
        <v/>
      </c>
    </row>
    <row r="15">
      <c r="I15" s="16" t="inlineStr">
        <is>
          <t>N. Da pagare</t>
        </is>
      </c>
      <c r="J15" s="17">
        <f>COUNTIF(O3:O12,"Da pagare")</f>
        <v/>
      </c>
    </row>
    <row r="16">
      <c r="I16" s="16" t="inlineStr">
        <is>
          <t>N. A credito</t>
        </is>
      </c>
      <c r="J16" s="17">
        <f>COUNTIF(O3:O12,"A credito")</f>
        <v/>
      </c>
    </row>
  </sheetData>
  <mergeCells count="1">
    <mergeCell ref="A1:P1"/>
  </mergeCells>
  <conditionalFormatting sqref="O3:O12">
    <cfRule type="expression" priority="1" dxfId="0" stopIfTrue="1">
      <formula>O3="Da pagare"</formula>
    </cfRule>
    <cfRule type="expression" priority="2" dxfId="1" stopIfTrue="1">
      <formula>O3="A credito"</formula>
    </cfRule>
  </conditionalFormatting>
  <conditionalFormatting sqref="N3:N12">
    <cfRule type="cellIs" priority="3" operator="greaterThan" dxfId="0">
      <formula>0</formula>
    </cfRule>
    <cfRule type="cellIs" priority="4" operator="lessThan" dxfId="1">
      <formula>0</formula>
    </cfRule>
  </conditionalFormatting>
  <dataValidations count="2">
    <dataValidation sqref="I3:I32" showErrorMessage="1" showInputMessage="1" allowBlank="1" type="list">
      <formula1>"Condominiali ordinarie,Riscaldamento,Acqua,Manutenzione ordinaria,Ascensore,Pulizie,Illuminazione,Assicurazione"</formula1>
    </dataValidation>
    <dataValidation sqref="B3:B32" showErrorMessage="1" showInputMessage="1" allowBlank="1" type="list">
      <formula1>"Gennaio,Febbraio,Marzo,Aprile,Maggio,Giugno,Luglio,Agosto,Settembre,Ottobre,Novembre,Dicembre"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cols>
    <col width="24" customWidth="1" min="1" max="1"/>
    <col width="20" customWidth="1" min="2" max="2"/>
    <col width="20" customWidth="1" min="3" max="3"/>
    <col width="16" customWidth="1" min="4" max="4"/>
    <col width="16" customWidth="1" min="5" max="5"/>
    <col width="16" customWidth="1" min="6" max="6"/>
  </cols>
  <sheetData>
    <row r="1" ht="28" customHeight="1">
      <c r="A1" s="1" t="inlineStr">
        <is>
          <t>RIEPILOGO CONGUAGLIO SPESE - DASHBOARD 2026</t>
        </is>
      </c>
    </row>
    <row r="2"/>
    <row r="3">
      <c r="A3" s="18" t="inlineStr">
        <is>
          <t>INDICATORI CHIAVE</t>
        </is>
      </c>
    </row>
    <row r="4">
      <c r="A4" s="16" t="inlineStr">
        <is>
          <t>Totale spese</t>
        </is>
      </c>
      <c r="B4" s="19">
        <f>SUM(Conguaglio_Spese!J3:J12)</f>
        <v/>
      </c>
    </row>
    <row r="5">
      <c r="A5" s="16" t="inlineStr">
        <is>
          <t>Totale quota inquilino</t>
        </is>
      </c>
      <c r="B5" s="19">
        <f>SUM(Conguaglio_Spese!L3:L12)</f>
        <v/>
      </c>
    </row>
    <row r="6">
      <c r="A6" s="16" t="inlineStr">
        <is>
          <t>Totale acconti versati</t>
        </is>
      </c>
      <c r="B6" s="19">
        <f>SUM(Conguaglio_Spese!M3:M12)</f>
        <v/>
      </c>
    </row>
    <row r="7">
      <c r="A7" s="16" t="inlineStr">
        <is>
          <t>Saldo complessivo conguaglio</t>
        </is>
      </c>
      <c r="B7" s="19">
        <f>SUM(Conguaglio_Spese!N3:N12)</f>
        <v/>
      </c>
    </row>
    <row r="8">
      <c r="A8" s="16" t="inlineStr">
        <is>
          <t>N. posizioni Da pagare</t>
        </is>
      </c>
      <c r="B8" s="20">
        <f>COUNTIF(Conguaglio_Spese!O3:O12,"Da pagare")</f>
        <v/>
      </c>
    </row>
    <row r="9">
      <c r="A9" s="16" t="inlineStr">
        <is>
          <t>N. posizioni A credito</t>
        </is>
      </c>
      <c r="B9" s="20">
        <f>COUNTIF(Conguaglio_Spese!O3:O12,"A credito")</f>
        <v/>
      </c>
    </row>
    <row r="10"/>
    <row r="11"/>
    <row r="12">
      <c r="A12" s="18" t="inlineStr">
        <is>
          <t>RIEPILOGO PER CATEGORIA</t>
        </is>
      </c>
    </row>
    <row r="13">
      <c r="A13" s="2" t="inlineStr">
        <is>
          <t>Categoria</t>
        </is>
      </c>
      <c r="B13" s="2" t="inlineStr">
        <is>
          <t>Totale spese</t>
        </is>
      </c>
      <c r="C13" s="2" t="inlineStr">
        <is>
          <t>Quota inquilino</t>
        </is>
      </c>
      <c r="D13" s="2" t="inlineStr">
        <is>
          <t>Saldo</t>
        </is>
      </c>
      <c r="E13" s="2" t="inlineStr">
        <is>
          <t>Incidenza %</t>
        </is>
      </c>
    </row>
    <row r="14">
      <c r="A14" s="5" t="inlineStr">
        <is>
          <t>Condominiali ordinarie</t>
        </is>
      </c>
      <c r="B14" s="21">
        <f>SUMIFS(Conguaglio_Spese!$J$3:$J$12,Conguaglio_Spese!$I$3:$I$12,A14)</f>
        <v/>
      </c>
      <c r="C14" s="21">
        <f>SUMIFS(Conguaglio_Spese!$L$3:$L$12,Conguaglio_Spese!$I$3:$I$12,A14)</f>
        <v/>
      </c>
      <c r="D14" s="21">
        <f>SUMIFS(Conguaglio_Spese!$N$3:$N$12,Conguaglio_Spese!$I$3:$I$12,A14)</f>
        <v/>
      </c>
      <c r="E14" s="22">
        <f>IFERROR(B14/SUM($B$14:$B$21),0)</f>
        <v/>
      </c>
    </row>
    <row r="15">
      <c r="A15" s="11" t="inlineStr">
        <is>
          <t>Riscaldamento</t>
        </is>
      </c>
      <c r="B15" s="23">
        <f>SUMIFS(Conguaglio_Spese!$J$3:$J$12,Conguaglio_Spese!$I$3:$I$12,A15)</f>
        <v/>
      </c>
      <c r="C15" s="23">
        <f>SUMIFS(Conguaglio_Spese!$L$3:$L$12,Conguaglio_Spese!$I$3:$I$12,A15)</f>
        <v/>
      </c>
      <c r="D15" s="23">
        <f>SUMIFS(Conguaglio_Spese!$N$3:$N$12,Conguaglio_Spese!$I$3:$I$12,A15)</f>
        <v/>
      </c>
      <c r="E15" s="24">
        <f>IFERROR(B15/SUM($B$14:$B$21),0)</f>
        <v/>
      </c>
    </row>
    <row r="16">
      <c r="A16" s="5" t="inlineStr">
        <is>
          <t>Acqua</t>
        </is>
      </c>
      <c r="B16" s="21">
        <f>SUMIFS(Conguaglio_Spese!$J$3:$J$12,Conguaglio_Spese!$I$3:$I$12,A16)</f>
        <v/>
      </c>
      <c r="C16" s="21">
        <f>SUMIFS(Conguaglio_Spese!$L$3:$L$12,Conguaglio_Spese!$I$3:$I$12,A16)</f>
        <v/>
      </c>
      <c r="D16" s="21">
        <f>SUMIFS(Conguaglio_Spese!$N$3:$N$12,Conguaglio_Spese!$I$3:$I$12,A16)</f>
        <v/>
      </c>
      <c r="E16" s="22">
        <f>IFERROR(B16/SUM($B$14:$B$21),0)</f>
        <v/>
      </c>
    </row>
    <row r="17">
      <c r="A17" s="11" t="inlineStr">
        <is>
          <t>Manutenzione ordinaria</t>
        </is>
      </c>
      <c r="B17" s="23">
        <f>SUMIFS(Conguaglio_Spese!$J$3:$J$12,Conguaglio_Spese!$I$3:$I$12,A17)</f>
        <v/>
      </c>
      <c r="C17" s="23">
        <f>SUMIFS(Conguaglio_Spese!$L$3:$L$12,Conguaglio_Spese!$I$3:$I$12,A17)</f>
        <v/>
      </c>
      <c r="D17" s="23">
        <f>SUMIFS(Conguaglio_Spese!$N$3:$N$12,Conguaglio_Spese!$I$3:$I$12,A17)</f>
        <v/>
      </c>
      <c r="E17" s="24">
        <f>IFERROR(B17/SUM($B$14:$B$21),0)</f>
        <v/>
      </c>
    </row>
    <row r="18">
      <c r="A18" s="5" t="inlineStr">
        <is>
          <t>Ascensore</t>
        </is>
      </c>
      <c r="B18" s="21">
        <f>SUMIFS(Conguaglio_Spese!$J$3:$J$12,Conguaglio_Spese!$I$3:$I$12,A18)</f>
        <v/>
      </c>
      <c r="C18" s="21">
        <f>SUMIFS(Conguaglio_Spese!$L$3:$L$12,Conguaglio_Spese!$I$3:$I$12,A18)</f>
        <v/>
      </c>
      <c r="D18" s="21">
        <f>SUMIFS(Conguaglio_Spese!$N$3:$N$12,Conguaglio_Spese!$I$3:$I$12,A18)</f>
        <v/>
      </c>
      <c r="E18" s="22">
        <f>IFERROR(B18/SUM($B$14:$B$21),0)</f>
        <v/>
      </c>
    </row>
    <row r="19">
      <c r="A19" s="11" t="inlineStr">
        <is>
          <t>Pulizie</t>
        </is>
      </c>
      <c r="B19" s="23">
        <f>SUMIFS(Conguaglio_Spese!$J$3:$J$12,Conguaglio_Spese!$I$3:$I$12,A19)</f>
        <v/>
      </c>
      <c r="C19" s="23">
        <f>SUMIFS(Conguaglio_Spese!$L$3:$L$12,Conguaglio_Spese!$I$3:$I$12,A19)</f>
        <v/>
      </c>
      <c r="D19" s="23">
        <f>SUMIFS(Conguaglio_Spese!$N$3:$N$12,Conguaglio_Spese!$I$3:$I$12,A19)</f>
        <v/>
      </c>
      <c r="E19" s="24">
        <f>IFERROR(B19/SUM($B$14:$B$21),0)</f>
        <v/>
      </c>
    </row>
    <row r="20">
      <c r="A20" s="5" t="inlineStr">
        <is>
          <t>Illuminazione</t>
        </is>
      </c>
      <c r="B20" s="21">
        <f>SUMIFS(Conguaglio_Spese!$J$3:$J$12,Conguaglio_Spese!$I$3:$I$12,A20)</f>
        <v/>
      </c>
      <c r="C20" s="21">
        <f>SUMIFS(Conguaglio_Spese!$L$3:$L$12,Conguaglio_Spese!$I$3:$I$12,A20)</f>
        <v/>
      </c>
      <c r="D20" s="21">
        <f>SUMIFS(Conguaglio_Spese!$N$3:$N$12,Conguaglio_Spese!$I$3:$I$12,A20)</f>
        <v/>
      </c>
      <c r="E20" s="22">
        <f>IFERROR(B20/SUM($B$14:$B$21),0)</f>
        <v/>
      </c>
    </row>
    <row r="21">
      <c r="A21" s="11" t="inlineStr">
        <is>
          <t>Assicurazione</t>
        </is>
      </c>
      <c r="B21" s="23">
        <f>SUMIFS(Conguaglio_Spese!$J$3:$J$12,Conguaglio_Spese!$I$3:$I$12,A21)</f>
        <v/>
      </c>
      <c r="C21" s="23">
        <f>SUMIFS(Conguaglio_Spese!$L$3:$L$12,Conguaglio_Spese!$I$3:$I$12,A21)</f>
        <v/>
      </c>
      <c r="D21" s="23">
        <f>SUMIFS(Conguaglio_Spese!$N$3:$N$12,Conguaglio_Spese!$I$3:$I$12,A21)</f>
        <v/>
      </c>
      <c r="E21" s="24">
        <f>IFERROR(B21/SUM($B$14:$B$21),0)</f>
        <v/>
      </c>
    </row>
    <row r="22"/>
    <row r="23"/>
    <row r="24">
      <c r="A24" s="18" t="inlineStr">
        <is>
          <t>RIEPILOGO PER IMMOBILE / INQUILINO</t>
        </is>
      </c>
    </row>
    <row r="25">
      <c r="A25" s="2" t="inlineStr">
        <is>
          <t>Immobile</t>
        </is>
      </c>
      <c r="B25" s="2" t="inlineStr">
        <is>
          <t>Inquilino</t>
        </is>
      </c>
      <c r="C25" s="2" t="inlineStr">
        <is>
          <t>Saldo totale</t>
        </is>
      </c>
    </row>
    <row r="26">
      <c r="A26" s="25" t="inlineStr">
        <is>
          <t>Appartamento A</t>
        </is>
      </c>
      <c r="B26" s="25" t="inlineStr">
        <is>
          <t>Marco Rossi</t>
        </is>
      </c>
      <c r="C26" s="21">
        <f>SUMIFS(Conguaglio_Spese!$N$3:$N$12,Conguaglio_Spese!$D$3:$D$12,A26,Conguaglio_Spese!$F$3:$F$12,B26)</f>
        <v/>
      </c>
    </row>
    <row r="27">
      <c r="A27" s="26" t="inlineStr">
        <is>
          <t>Appartamento B</t>
        </is>
      </c>
      <c r="B27" s="26" t="inlineStr">
        <is>
          <t>Giulia Bianchi</t>
        </is>
      </c>
      <c r="C27" s="23">
        <f>SUMIFS(Conguaglio_Spese!$N$3:$N$12,Conguaglio_Spese!$D$3:$D$12,A27,Conguaglio_Spese!$F$3:$F$12,B27)</f>
        <v/>
      </c>
    </row>
    <row r="28">
      <c r="A28" s="25" t="inlineStr">
        <is>
          <t>Appartamento C</t>
        </is>
      </c>
      <c r="B28" s="25" t="inlineStr">
        <is>
          <t>Luca Ferrari</t>
        </is>
      </c>
      <c r="C28" s="21">
        <f>SUMIFS(Conguaglio_Spese!$N$3:$N$12,Conguaglio_Spese!$D$3:$D$12,A28,Conguaglio_Spese!$F$3:$F$12,B28)</f>
        <v/>
      </c>
    </row>
    <row r="29">
      <c r="A29" s="26" t="inlineStr">
        <is>
          <t>Bilocale D</t>
        </is>
      </c>
      <c r="B29" s="26" t="inlineStr">
        <is>
          <t>Anna Esposito</t>
        </is>
      </c>
      <c r="C29" s="23">
        <f>SUMIFS(Conguaglio_Spese!$N$3:$N$12,Conguaglio_Spese!$D$3:$D$12,A29,Conguaglio_Spese!$F$3:$F$12,B29)</f>
        <v/>
      </c>
    </row>
    <row r="30">
      <c r="A30" s="25" t="inlineStr">
        <is>
          <t>Appartamento C</t>
        </is>
      </c>
      <c r="B30" s="25" t="inlineStr">
        <is>
          <t>Francesca Romano</t>
        </is>
      </c>
      <c r="C30" s="21">
        <f>SUMIFS(Conguaglio_Spese!$N$3:$N$12,Conguaglio_Spese!$D$3:$D$12,A30,Conguaglio_Spese!$F$3:$F$12,B30)</f>
        <v/>
      </c>
    </row>
    <row r="31">
      <c r="A31" s="26" t="inlineStr">
        <is>
          <t>Bilocale D</t>
        </is>
      </c>
      <c r="B31" s="26" t="inlineStr">
        <is>
          <t>Giuseppe Conti</t>
        </is>
      </c>
      <c r="C31" s="23">
        <f>SUMIFS(Conguaglio_Spese!$N$3:$N$12,Conguaglio_Spese!$D$3:$D$12,A31,Conguaglio_Spese!$F$3:$F$12,B31)</f>
        <v/>
      </c>
    </row>
    <row r="32">
      <c r="A32" s="25" t="inlineStr">
        <is>
          <t>Appartamento A</t>
        </is>
      </c>
      <c r="B32" s="25" t="inlineStr">
        <is>
          <t>Elena Greco</t>
        </is>
      </c>
      <c r="C32" s="21">
        <f>SUMIFS(Conguaglio_Spese!$N$3:$N$12,Conguaglio_Spese!$D$3:$D$12,A32,Conguaglio_Spese!$F$3:$F$12,B32)</f>
        <v/>
      </c>
    </row>
    <row r="33">
      <c r="A33" s="26" t="inlineStr">
        <is>
          <t>Appartamento C</t>
        </is>
      </c>
      <c r="B33" s="26" t="inlineStr">
        <is>
          <t>Paolo De Santis</t>
        </is>
      </c>
      <c r="C33" s="23">
        <f>SUMIFS(Conguaglio_Spese!$N$3:$N$12,Conguaglio_Spese!$D$3:$D$12,A33,Conguaglio_Spese!$F$3:$F$12,B33)</f>
        <v/>
      </c>
    </row>
    <row r="34"/>
    <row r="35"/>
    <row r="36">
      <c r="A36" s="18" t="inlineStr">
        <is>
          <t>ANDAMENTO MENSILE SALDO CONGUAGLI</t>
        </is>
      </c>
    </row>
    <row r="37">
      <c r="A37" s="2" t="inlineStr">
        <is>
          <t>Mese</t>
        </is>
      </c>
      <c r="B37" s="2" t="inlineStr">
        <is>
          <t>Saldo conguagli</t>
        </is>
      </c>
    </row>
    <row r="38">
      <c r="A38" s="25" t="inlineStr">
        <is>
          <t>Gennaio</t>
        </is>
      </c>
      <c r="B38" s="21">
        <f>SUMIFS(Conguaglio_Spese!$N$3:$N$12,Conguaglio_Spese!$B$3:$B$12,A38)</f>
        <v/>
      </c>
    </row>
    <row r="39">
      <c r="A39" s="26" t="inlineStr">
        <is>
          <t>Febbraio</t>
        </is>
      </c>
      <c r="B39" s="23">
        <f>SUMIFS(Conguaglio_Spese!$N$3:$N$12,Conguaglio_Spese!$B$3:$B$12,A39)</f>
        <v/>
      </c>
    </row>
    <row r="40">
      <c r="A40" s="25" t="inlineStr">
        <is>
          <t>Marzo</t>
        </is>
      </c>
      <c r="B40" s="21">
        <f>SUMIFS(Conguaglio_Spese!$N$3:$N$12,Conguaglio_Spese!$B$3:$B$12,A40)</f>
        <v/>
      </c>
    </row>
    <row r="41">
      <c r="A41" s="26" t="inlineStr">
        <is>
          <t>Aprile</t>
        </is>
      </c>
      <c r="B41" s="23">
        <f>SUMIFS(Conguaglio_Spese!$N$3:$N$12,Conguaglio_Spese!$B$3:$B$12,A41)</f>
        <v/>
      </c>
    </row>
    <row r="42">
      <c r="A42" s="25" t="inlineStr">
        <is>
          <t>Maggio</t>
        </is>
      </c>
      <c r="B42" s="21">
        <f>SUMIFS(Conguaglio_Spese!$N$3:$N$12,Conguaglio_Spese!$B$3:$B$12,A42)</f>
        <v/>
      </c>
    </row>
    <row r="43">
      <c r="A43" s="26" t="inlineStr">
        <is>
          <t>Giugno</t>
        </is>
      </c>
      <c r="B43" s="23">
        <f>SUMIFS(Conguaglio_Spese!$N$3:$N$12,Conguaglio_Spese!$B$3:$B$12,A43)</f>
        <v/>
      </c>
    </row>
    <row r="44">
      <c r="A44" s="25" t="inlineStr">
        <is>
          <t>Luglio</t>
        </is>
      </c>
      <c r="B44" s="21">
        <f>SUMIFS(Conguaglio_Spese!$N$3:$N$12,Conguaglio_Spese!$B$3:$B$12,A44)</f>
        <v/>
      </c>
    </row>
    <row r="45">
      <c r="A45" s="26" t="inlineStr">
        <is>
          <t>Agosto</t>
        </is>
      </c>
      <c r="B45" s="23">
        <f>SUMIFS(Conguaglio_Spese!$N$3:$N$12,Conguaglio_Spese!$B$3:$B$12,A45)</f>
        <v/>
      </c>
    </row>
    <row r="46">
      <c r="A46" s="25" t="inlineStr">
        <is>
          <t>Settembre</t>
        </is>
      </c>
      <c r="B46" s="21">
        <f>SUMIFS(Conguaglio_Spese!$N$3:$N$12,Conguaglio_Spese!$B$3:$B$12,A46)</f>
        <v/>
      </c>
    </row>
    <row r="47">
      <c r="A47" s="26" t="inlineStr">
        <is>
          <t>Novembre</t>
        </is>
      </c>
      <c r="B47" s="23">
        <f>SUMIFS(Conguaglio_Spese!$N$3:$N$12,Conguaglio_Spese!$B$3:$B$12,A47)</f>
        <v/>
      </c>
    </row>
  </sheetData>
  <mergeCells count="5">
    <mergeCell ref="A1:F1"/>
    <mergeCell ref="A3:B3"/>
    <mergeCell ref="A12:E12"/>
    <mergeCell ref="A24:C24"/>
    <mergeCell ref="A36:B36"/>
  </mergeCells>
  <conditionalFormatting sqref="C26:C33">
    <cfRule type="cellIs" priority="1" operator="greaterThan" dxfId="0">
      <formula>0</formula>
    </cfRule>
    <cfRule type="cellIs" priority="2" operator="lessThan" dxfId="1">
      <formula>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  <col width="20" customWidth="1" min="3" max="3"/>
    <col width="20" customWidth="1" min="4" max="4"/>
  </cols>
  <sheetData>
    <row r="1" ht="28" customHeight="1">
      <c r="A1" s="1" t="inlineStr">
        <is>
          <t>ISTRUZIONI D'USO - CONGUAGLIO SPESE INQUILINO</t>
        </is>
      </c>
    </row>
    <row r="2"/>
    <row r="3">
      <c r="A3" s="27" t="inlineStr">
        <is>
          <t>1. Inserimento nuove spese</t>
        </is>
      </c>
    </row>
    <row r="4" ht="55" customHeight="1">
      <c r="A4" s="28" t="inlineStr">
        <is>
          <t>Nel foglio Conguaglio_Spese aggiungere una nuova riga sotto l'ultima esistente, compilando Anno, Mese, Data spesa, Immobile, Indirizzo, Inquilino, Contratto, Voce spesa e Categoria (usare il menu a tendina). Inserire l'Importo totale € e la Quota inquilino % nelle celle gialle: le formule calcoleranno automaticamente la Quota inquilino € e il Conguaglio €.</t>
        </is>
      </c>
    </row>
    <row r="5"/>
    <row r="6">
      <c r="A6" s="27" t="inlineStr">
        <is>
          <t>2. Significato di 'Quota inquilino %'</t>
        </is>
      </c>
    </row>
    <row r="7" ht="55" customHeight="1">
      <c r="A7" s="28" t="inlineStr">
        <is>
          <t>Rappresenta la percentuale di spesa a carico del conduttore secondo il contratto di locazione e il riparto millesimale condominiale. Ad esempio il 70% indica che il conduttore paga il 70% dell'importo totale della voce, mentre il restante 30% resta a carico del locatore/proprietario.</t>
        </is>
      </c>
    </row>
    <row r="8"/>
    <row r="9">
      <c r="A9" s="27" t="inlineStr">
        <is>
          <t>3. Differenza tra Acconto già versato e Conguaglio</t>
        </is>
      </c>
    </row>
    <row r="10" ht="55" customHeight="1">
      <c r="A10" s="28" t="inlineStr">
        <is>
          <t>L'Acconto già versato € è quanto l'inquilino ha già pagato in anticipo (es. rate mensili forfettarie). Il Conguaglio € è la differenza tra la Quota inquilino € effettivamente dovuta e l'acconto versato: se positivo l'inquilino deve integrare il pagamento (Da pagare), se negativo ha diritto a un rimborso (A credito).</t>
        </is>
      </c>
    </row>
    <row r="11"/>
    <row r="12">
      <c r="A12" s="27" t="inlineStr">
        <is>
          <t>4. Spese normalmente ripartibili nel contratto di locazione</t>
        </is>
      </c>
    </row>
    <row r="13" ht="55" customHeight="1">
      <c r="A13" s="28" t="inlineStr">
        <is>
          <t>Sono generalmente a carico del conduttore le spese di gestione ordinaria: pulizie, illuminazione parti comuni, acqua, riscaldamento, manutenzione ordinaria ascensore. Restano di norma a carico del locatore le spese straordinarie (rifacimento facciate, opere strutturali) salvo diverso accordo contrattuale.</t>
        </is>
      </c>
    </row>
    <row r="14"/>
    <row r="15">
      <c r="A15" s="27" t="inlineStr">
        <is>
          <t>5. Riferimenti pratici</t>
        </is>
      </c>
    </row>
    <row r="16" ht="55" customHeight="1">
      <c r="A16" s="28" t="inlineStr">
        <is>
          <t>Le spese condominiali vengono normalmente approvate in assemblea e ripartite secondo i millesimi di proprietà. Il conguaglio annuale confronta gli acconti versati durante l'anno con le spese effettivamente sostenute in base al rendiconto condominiale. Verificare sempre il riparto millesimale e la tabella millesimale allegata al regolamento di condominio.</t>
        </is>
      </c>
    </row>
    <row r="17"/>
    <row r="18">
      <c r="A18" s="27" t="inlineStr">
        <is>
          <t>6. Foglio Riepilogo</t>
        </is>
      </c>
    </row>
    <row r="19" ht="55" customHeight="1">
      <c r="A19" s="28" t="inlineStr">
        <is>
          <t>Il foglio Riepilogo mostra gli indicatori chiave (KPI), la sintesi per categoria di spesa con incidenza percentuale, la sintesi per immobile/inquilino e l'andamento mensile del saldo tramite grafici a colonne, a torta e a linee.</t>
        </is>
      </c>
    </row>
    <row r="20"/>
    <row r="21"/>
    <row r="22">
      <c r="A22" s="18" t="inlineStr">
        <is>
          <t>LEGENDA COLORI E CAMPI</t>
        </is>
      </c>
    </row>
    <row r="23">
      <c r="A23" s="16" t="inlineStr">
        <is>
          <t>Celle gialle (#FFFBEB)</t>
        </is>
      </c>
      <c r="B23" s="29" t="inlineStr">
        <is>
          <t>Campi di input: importi, quota %, acconti da modificare manualmente</t>
        </is>
      </c>
      <c r="C23" s="30" t="n"/>
      <c r="D23" s="31" t="n"/>
    </row>
    <row r="24">
      <c r="A24" s="16" t="inlineStr">
        <is>
          <t>Testo verde (#16A34A)</t>
        </is>
      </c>
      <c r="B24" s="29" t="inlineStr">
        <is>
          <t>Saldo a credito per l'inquilino oppure esito 'A credito'</t>
        </is>
      </c>
      <c r="C24" s="30" t="n"/>
      <c r="D24" s="31" t="n"/>
    </row>
    <row r="25">
      <c r="A25" s="16" t="inlineStr">
        <is>
          <t>Testo rosso (#DC2626)</t>
        </is>
      </c>
      <c r="B25" s="29" t="inlineStr">
        <is>
          <t>Saldo da pagare per l'inquilino oppure esito 'Da pagare'</t>
        </is>
      </c>
      <c r="C25" s="30" t="n"/>
      <c r="D25" s="31" t="n"/>
    </row>
    <row r="26">
      <c r="A26" s="16" t="inlineStr">
        <is>
          <t>Intestazioni blu scuro (#1E293B)</t>
        </is>
      </c>
      <c r="B26" s="29" t="inlineStr">
        <is>
          <t>Righe di intestazione delle tabelle principali</t>
        </is>
      </c>
      <c r="C26" s="30" t="n"/>
      <c r="D26" s="31" t="n"/>
    </row>
    <row r="27">
      <c r="A27" s="16" t="inlineStr">
        <is>
          <t>Sottotitoli rosso (#C8102E)</t>
        </is>
      </c>
      <c r="B27" s="29" t="inlineStr">
        <is>
          <t>Sezioni e titoli secondari del foglio</t>
        </is>
      </c>
      <c r="C27" s="30" t="n"/>
      <c r="D27" s="31" t="n"/>
    </row>
  </sheetData>
  <mergeCells count="19">
    <mergeCell ref="A1:D1"/>
    <mergeCell ref="A3:D3"/>
    <mergeCell ref="A4:D4"/>
    <mergeCell ref="A6:D6"/>
    <mergeCell ref="A7:D7"/>
    <mergeCell ref="A9:D9"/>
    <mergeCell ref="A10:D10"/>
    <mergeCell ref="A12:D12"/>
    <mergeCell ref="A13:D13"/>
    <mergeCell ref="A15:D15"/>
    <mergeCell ref="A16:D16"/>
    <mergeCell ref="A18:D18"/>
    <mergeCell ref="A19:D19"/>
    <mergeCell ref="A22:D22"/>
    <mergeCell ref="B23:D23"/>
    <mergeCell ref="B24:D24"/>
    <mergeCell ref="B25:D25"/>
    <mergeCell ref="B26:D26"/>
    <mergeCell ref="B27:D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2026-07-13T04:55:48Z</dcterms:created>
  <dcterms:modified xmlns:dcterms="http://purl.org/dc/terms/" xmlns:xsi="http://www.w3.org/2001/XMLSchema-instance" xsi:type="dcterms:W3CDTF">2026-07-13T04:55:48Z</dcterms:modified>
</cp:coreProperties>
</file>