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nfronto Mutui" sheetId="1" state="visible" r:id="rId1"/>
    <sheet xmlns:r="http://schemas.openxmlformats.org/officeDocument/2006/relationships" name="Parametri e Riepilogo" sheetId="2" state="visible" r:id="rId2"/>
    <sheet xmlns:r="http://schemas.openxmlformats.org/officeDocument/2006/relationships" name="Istruzioni" sheetId="3" state="visible" r:id="rId3"/>
  </sheets>
  <definedNames>
    <definedName name="_xlnm._FilterDatabase" localSheetId="0" hidden="1">'Confronto Mutui'!$A$1:$Y$101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#.##0,00 &quot;€&quot;"/>
    <numFmt numFmtId="165" formatCode="0.00&quot;%&quot;"/>
    <numFmt numFmtId="166" formatCode="DD/MM/YYYY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1F2937"/>
      <sz val="10"/>
    </font>
    <font>
      <name val="Calibri"/>
      <b val="1"/>
      <color rgb="00FFFFFF"/>
      <sz val="16"/>
    </font>
  </fonts>
  <fills count="8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FFBEB"/>
      </patternFill>
    </fill>
    <fill>
      <patternFill patternType="solid">
        <fgColor rgb="00F0FDFA"/>
      </patternFill>
    </fill>
    <fill>
      <patternFill patternType="solid">
        <fgColor rgb="00FFFFFF"/>
      </patternFill>
    </fill>
    <fill>
      <patternFill patternType="solid">
        <fgColor rgb="0014B8A6"/>
      </patternFill>
    </fill>
    <fill>
      <patternFill patternType="solid">
        <fgColor rgb="00CCFBF1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/>
    </xf>
    <xf numFmtId="164" fontId="2" fillId="3" borderId="1" applyAlignment="1" pivotButton="0" quotePrefix="0" xfId="0">
      <alignment horizontal="right" vertical="center"/>
    </xf>
    <xf numFmtId="164" fontId="2" fillId="4" borderId="1" applyAlignment="1" pivotButton="0" quotePrefix="0" xfId="0">
      <alignment horizontal="right" vertical="center"/>
    </xf>
    <xf numFmtId="1" fontId="2" fillId="3" borderId="1" applyAlignment="1" pivotButton="0" quotePrefix="0" xfId="0">
      <alignment horizontal="center" vertical="center"/>
    </xf>
    <xf numFmtId="1" fontId="2" fillId="4" borderId="1" applyAlignment="1" pivotButton="0" quotePrefix="0" xfId="0">
      <alignment horizontal="center" vertical="center"/>
    </xf>
    <xf numFmtId="10" fontId="2" fillId="3" borderId="1" applyAlignment="1" pivotButton="0" quotePrefix="0" xfId="0">
      <alignment horizontal="right" vertical="center"/>
    </xf>
    <xf numFmtId="10" fontId="2" fillId="4" borderId="1" applyAlignment="1" pivotButton="0" quotePrefix="0" xfId="0">
      <alignment horizontal="right" vertical="center"/>
    </xf>
    <xf numFmtId="165" fontId="2" fillId="3" borderId="1" applyAlignment="1" pivotButton="0" quotePrefix="0" xfId="0">
      <alignment horizontal="right" vertical="center"/>
    </xf>
    <xf numFmtId="0" fontId="2" fillId="4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 wrapText="1"/>
    </xf>
    <xf numFmtId="166" fontId="2" fillId="3" borderId="1" applyAlignment="1" pivotButton="0" quotePrefix="0" xfId="0">
      <alignment horizontal="center" vertical="center"/>
    </xf>
    <xf numFmtId="164" fontId="2" fillId="5" borderId="1" applyAlignment="1" pivotButton="0" quotePrefix="0" xfId="0">
      <alignment horizontal="right" vertical="center"/>
    </xf>
    <xf numFmtId="1" fontId="2" fillId="5" borderId="1" applyAlignment="1" pivotButton="0" quotePrefix="0" xfId="0">
      <alignment horizontal="center" vertical="center"/>
    </xf>
    <xf numFmtId="10" fontId="2" fillId="5" borderId="1" applyAlignment="1" pivotButton="0" quotePrefix="0" xfId="0">
      <alignment horizontal="right" vertical="center"/>
    </xf>
    <xf numFmtId="0" fontId="2" fillId="5" borderId="1" applyAlignment="1" pivotButton="0" quotePrefix="0" xfId="0">
      <alignment horizontal="center" vertical="center"/>
    </xf>
    <xf numFmtId="0" fontId="2" fillId="4" borderId="1" applyAlignment="1" pivotButton="0" quotePrefix="0" xfId="0">
      <alignment horizontal="left" vertical="center"/>
    </xf>
    <xf numFmtId="164" fontId="3" fillId="3" borderId="1" applyAlignment="1" pivotButton="0" quotePrefix="0" xfId="0">
      <alignment horizontal="right" vertical="center"/>
    </xf>
    <xf numFmtId="1" fontId="3" fillId="5" borderId="1" applyAlignment="1" pivotButton="0" quotePrefix="0" xfId="0">
      <alignment horizontal="right" vertical="center"/>
    </xf>
    <xf numFmtId="10" fontId="3" fillId="3" borderId="1" applyAlignment="1" pivotButton="0" quotePrefix="0" xfId="0">
      <alignment horizontal="right" vertical="center"/>
    </xf>
    <xf numFmtId="164" fontId="3" fillId="5" borderId="1" applyAlignment="1" pivotButton="0" quotePrefix="0" xfId="0">
      <alignment horizontal="right" vertical="center"/>
    </xf>
    <xf numFmtId="10" fontId="3" fillId="5" borderId="1" applyAlignment="1" pivotButton="0" quotePrefix="0" xfId="0">
      <alignment horizontal="right" vertical="center"/>
    </xf>
    <xf numFmtId="0" fontId="1" fillId="6" borderId="1" applyAlignment="1" pivotButton="0" quotePrefix="0" xfId="0">
      <alignment horizontal="left" vertical="center"/>
    </xf>
    <xf numFmtId="0" fontId="4" fillId="2" borderId="0" applyAlignment="1" pivotButton="0" quotePrefix="0" xfId="0">
      <alignment horizontal="center" vertical="center"/>
    </xf>
    <xf numFmtId="0" fontId="3" fillId="7" borderId="1" applyAlignment="1" pivotButton="0" quotePrefix="0" xfId="0">
      <alignment horizontal="left" vertical="center" wrapText="1"/>
    </xf>
    <xf numFmtId="0" fontId="2" fillId="4" borderId="1" applyAlignment="1" pivotButton="0" quotePrefix="0" xfId="0">
      <alignment horizontal="left" vertical="center" wrapText="1"/>
    </xf>
    <xf numFmtId="0" fontId="2" fillId="5" borderId="1" applyAlignment="1" pivotButton="0" quotePrefix="0" xfId="0">
      <alignment horizontal="left" vertical="center" wrapText="1"/>
    </xf>
    <xf numFmtId="164" fontId="2" fillId="3" borderId="1" applyAlignment="1" pivotButton="0" quotePrefix="0" xfId="0">
      <alignment horizontal="right" vertical="center"/>
    </xf>
    <xf numFmtId="164" fontId="2" fillId="4" borderId="1" applyAlignment="1" pivotButton="0" quotePrefix="0" xfId="0">
      <alignment horizontal="right" vertical="center"/>
    </xf>
    <xf numFmtId="165" fontId="2" fillId="3" borderId="1" applyAlignment="1" pivotButton="0" quotePrefix="0" xfId="0">
      <alignment horizontal="right" vertical="center"/>
    </xf>
    <xf numFmtId="166" fontId="2" fillId="3" borderId="1" applyAlignment="1" pivotButton="0" quotePrefix="0" xfId="0">
      <alignment horizontal="center" vertical="center"/>
    </xf>
    <xf numFmtId="164" fontId="2" fillId="5" borderId="1" applyAlignment="1" pivotButton="0" quotePrefix="0" xfId="0">
      <alignment horizontal="right" vertical="center"/>
    </xf>
    <xf numFmtId="164" fontId="3" fillId="3" borderId="1" applyAlignment="1" pivotButton="0" quotePrefix="0" xfId="0">
      <alignment horizontal="right" vertical="center"/>
    </xf>
    <xf numFmtId="164" fontId="3" fillId="5" borderId="1" applyAlignment="1" pivotButton="0" quotePrefix="0" xfId="0">
      <alignment horizontal="right" vertical="center"/>
    </xf>
  </cellXfs>
  <cellStyles count="1">
    <cellStyle name="Normal" xfId="0" builtinId="0" hidden="0"/>
  </cellStyles>
  <dxfs count="2">
    <dxf>
      <font>
        <name val="Calibri"/>
        <color rgb="00FFFFFF"/>
        <sz val="10"/>
      </font>
      <fill>
        <patternFill patternType="solid">
          <fgColor rgb="00DC2626"/>
        </patternFill>
      </fill>
    </dxf>
    <dxf>
      <font>
        <name val="Calibri"/>
        <color rgb="00FFFFFF"/>
        <sz val="10"/>
      </font>
      <fill>
        <patternFill patternType="solid">
          <fgColor rgb="0022C55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Rata mensile iniziale per banca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'Confronto Mutui'!R1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prstDash val="solid"/>
            </a:ln>
          </spPr>
          <cat>
            <numRef>
              <f>'Confronto Mutui'!$B$2:$B$101</f>
            </numRef>
          </cat>
          <val>
            <numRef>
              <f>'Confronto Mutui'!$R$2:$R$101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Banca / intermediario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Rata mensile (€)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Rata iniziale e rata massima stimata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'Confronto Mutui'!R1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'Confronto Mutui'!$B$2:$B$101</f>
            </numRef>
          </cat>
          <val>
            <numRef>
              <f>'Confronto Mutui'!$R$2:$R$101</f>
            </numRef>
          </val>
        </ser>
        <ser>
          <idx val="1"/>
          <order val="1"/>
          <tx>
            <strRef>
              <f>'Confronto Mutui'!S1</f>
            </strRef>
          </tx>
          <spPr>
            <a:solidFill xmlns:a="http://schemas.openxmlformats.org/drawingml/2006/main">
              <a:srgbClr val="DC2626"/>
            </a:solidFill>
            <a:ln xmlns:a="http://schemas.openxmlformats.org/drawingml/2006/main">
              <a:prstDash val="solid"/>
            </a:ln>
          </spPr>
          <cat>
            <numRef>
              <f>'Confronto Mutui'!$B$2:$B$101</f>
            </numRef>
          </cat>
          <val>
            <numRef>
              <f>'Confronto Mutui'!$S$2:$S$101</f>
            </numRef>
          </val>
        </ser>
        <gapWidth val="150"/>
        <overlap val="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Banca / intermediario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Importo rata (€)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Distribuzione mutui fissi e variabili</a:t>
            </a:r>
          </a:p>
        </rich>
      </tx>
    </title>
    <plotArea>
      <pieChart>
        <varyColors val="1"/>
        <ser>
          <idx val="0"/>
          <order val="0"/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'Parametri e Riepilogo'!$D$3:$D$5</f>
            </numRef>
          </cat>
          <val>
            <numRef>
              <f>'Parametri e Riepilogo'!$E$3:$E$5</f>
            </numRef>
          </val>
        </ser>
        <dLbls>
          <showPercent val="1"/>
        </dLbls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10</col>
      <colOff>0</colOff>
      <row>1</row>
      <rowOff>0</rowOff>
    </from>
    <ext cx="540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10</col>
      <colOff>0</colOff>
      <row>18</row>
      <rowOff>0</rowOff>
    </from>
    <ext cx="540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18</col>
      <colOff>0</colOff>
      <row>1</row>
      <rowOff>0</rowOff>
    </from>
    <ext cx="432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0F766E"/>
    <outlinePr summaryBelow="1" summaryRight="1"/>
    <pageSetUpPr/>
  </sheetPr>
  <dimension ref="A1:Y10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24" customWidth="1" min="2" max="2"/>
    <col width="15" customWidth="1" min="3" max="3"/>
    <col width="17" customWidth="1" min="4" max="4"/>
    <col width="29" customWidth="1" min="5" max="5"/>
    <col width="20" customWidth="1" min="6" max="6"/>
    <col width="18" customWidth="1" min="7" max="7"/>
    <col width="15" customWidth="1" min="8" max="8"/>
    <col width="19" customWidth="1" min="9" max="9"/>
    <col width="14" customWidth="1" min="10" max="10"/>
    <col width="13" customWidth="1" min="11" max="11"/>
    <col width="18" customWidth="1" min="12" max="12"/>
    <col width="16" customWidth="1" min="13" max="13"/>
    <col width="14" customWidth="1" min="14" max="14"/>
    <col width="22" customWidth="1" min="15" max="15"/>
    <col width="20" customWidth="1" min="16" max="16"/>
    <col width="12" customWidth="1" min="17" max="17"/>
    <col width="22" customWidth="1" min="18" max="18"/>
    <col width="28" customWidth="1" min="19" max="19"/>
    <col width="23" customWidth="1" min="20" max="20"/>
    <col width="25" customWidth="1" min="21" max="21"/>
    <col width="25" customWidth="1" min="22" max="22"/>
    <col width="20" customWidth="1" min="23" max="23"/>
    <col width="34" customWidth="1" min="24" max="24"/>
    <col width="17" customWidth="1" min="25" max="25"/>
  </cols>
  <sheetData>
    <row r="1">
      <c r="A1" s="1" t="inlineStr">
        <is>
          <t>ID scenario</t>
        </is>
      </c>
      <c r="B1" s="1" t="inlineStr">
        <is>
          <t>Banca / intermediario</t>
        </is>
      </c>
      <c r="C1" s="1" t="inlineStr">
        <is>
          <t>Tipologia mutuo</t>
        </is>
      </c>
      <c r="D1" s="1" t="inlineStr">
        <is>
          <t>Finalità</t>
        </is>
      </c>
      <c r="E1" s="1" t="inlineStr">
        <is>
          <t>Immobile / indirizzo</t>
        </is>
      </c>
      <c r="F1" s="1" t="inlineStr">
        <is>
          <t>Richiedente</t>
        </is>
      </c>
      <c r="G1" s="1" t="inlineStr">
        <is>
          <t>Importo immobile (€)</t>
        </is>
      </c>
      <c r="H1" s="1" t="inlineStr">
        <is>
          <t>Anticipo (€)</t>
        </is>
      </c>
      <c r="I1" s="1" t="inlineStr">
        <is>
          <t>Importo finanziato (€)</t>
        </is>
      </c>
      <c r="J1" s="1" t="inlineStr">
        <is>
          <t>Durata (anni)</t>
        </is>
      </c>
      <c r="K1" s="1" t="inlineStr">
        <is>
          <t>Numero rate</t>
        </is>
      </c>
      <c r="L1" s="1" t="inlineStr">
        <is>
          <t>Euribor 3 mesi (%)</t>
        </is>
      </c>
      <c r="M1" s="1" t="inlineStr">
        <is>
          <t>Spread banca (%)</t>
        </is>
      </c>
      <c r="N1" s="1" t="inlineStr">
        <is>
          <t>TAN fisso (%)</t>
        </is>
      </c>
      <c r="O1" s="1" t="inlineStr">
        <is>
          <t>TAN variabile iniziale (%)</t>
        </is>
      </c>
      <c r="P1" s="1" t="inlineStr">
        <is>
          <t>Tetto massimo / cap (%)</t>
        </is>
      </c>
      <c r="Q1" s="1" t="inlineStr">
        <is>
          <t>TAEG (%)</t>
        </is>
      </c>
      <c r="R1" s="1" t="inlineStr">
        <is>
          <t>Rata mensile iniziale (€)</t>
        </is>
      </c>
      <c r="S1" s="1" t="inlineStr">
        <is>
          <t>Rata mensile massima stimata (€)</t>
        </is>
      </c>
      <c r="T1" s="1" t="inlineStr">
        <is>
          <t>Interessi totali stimati (€)</t>
        </is>
      </c>
      <c r="U1" s="1" t="inlineStr">
        <is>
          <t>Costo totale del credito (€)</t>
        </is>
      </c>
      <c r="V1" s="1" t="inlineStr">
        <is>
          <t>Rapporto finanziato/valore (LTV) (%)</t>
        </is>
      </c>
      <c r="W1" s="1" t="inlineStr">
        <is>
          <t>Esito sostenibilità</t>
        </is>
      </c>
      <c r="X1" s="1" t="inlineStr">
        <is>
          <t>Note</t>
        </is>
      </c>
      <c r="Y1" s="1" t="inlineStr">
        <is>
          <t>Data simulazione</t>
        </is>
      </c>
    </row>
    <row r="2" ht="32" customHeight="1">
      <c r="A2" s="2" t="inlineStr">
        <is>
          <t>M001</t>
        </is>
      </c>
      <c r="B2" s="3" t="inlineStr">
        <is>
          <t>Intesa Sanpaolo</t>
        </is>
      </c>
      <c r="C2" s="2" t="inlineStr">
        <is>
          <t>Fisso</t>
        </is>
      </c>
      <c r="D2" s="2" t="inlineStr">
        <is>
          <t>Prima casa</t>
        </is>
      </c>
      <c r="E2" s="3" t="inlineStr">
        <is>
          <t>Via Roma 12, Milano</t>
        </is>
      </c>
      <c r="F2" s="3" t="inlineStr">
        <is>
          <t>Marco Rossi</t>
        </is>
      </c>
      <c r="G2" s="29" t="n">
        <v>320000</v>
      </c>
      <c r="H2" s="29" t="n">
        <v>80000</v>
      </c>
      <c r="I2" s="30">
        <f>IF(OR(G2="",H2=""),"",G2-H2)</f>
        <v/>
      </c>
      <c r="J2" s="6" t="n">
        <v>30</v>
      </c>
      <c r="K2" s="7">
        <f>IF(J2="","",J2*12)</f>
        <v/>
      </c>
      <c r="L2" s="8" t="n">
        <v>0.021</v>
      </c>
      <c r="M2" s="8" t="n">
        <v>0.013</v>
      </c>
      <c r="N2" s="8" t="n">
        <v>0.0295</v>
      </c>
      <c r="O2" s="9">
        <f>IF(OR(L2="",M2=""),"",L2+M2)</f>
        <v/>
      </c>
      <c r="P2" s="8" t="n"/>
      <c r="Q2" s="31" t="n">
        <v>3.35</v>
      </c>
      <c r="R2" s="30">
        <f>IF(OR(C2="",I2="",K2=""),"",IF(C2="Fisso",IF(N2="","",-PMT(N2/12,K2,I2)),IF(O2="","",-PMT(O2/12,K2,I2))))</f>
        <v/>
      </c>
      <c r="S2" s="30">
        <f>IF(OR(C2="",I2="",K2="",R2=""),"",IF(C2="Variabile",IF(OR(O2="",P2=""),"",-PMT(MIN(O2+P2,16%)/12,K2,I2)),R2))</f>
        <v/>
      </c>
      <c r="T2" s="30">
        <f>IF(OR(R2="",K2="",I2=""),"",R2*K2-I2)</f>
        <v/>
      </c>
      <c r="U2" s="30">
        <f>IF(OR(S2="",I2="",Q2=""),"",S2+I2*(Q2/100))</f>
        <v/>
      </c>
      <c r="V2" s="9">
        <f>IF(OR(I2="",G2="",G2=0),"",I2/G2)</f>
        <v/>
      </c>
      <c r="W2" s="11">
        <f>IF(R2="","",IF(R2&lt;='Parametri e Riepilogo'!$B$3*'Parametri e Riepilogo'!$B$4,"Sostenibile","Da valutare"))</f>
        <v/>
      </c>
      <c r="X2" s="12" t="inlineStr">
        <is>
          <t>Offerta con rata costante per l'intera durata.</t>
        </is>
      </c>
      <c r="Y2" s="32" t="n">
        <v>46024</v>
      </c>
    </row>
    <row r="3" ht="32" customHeight="1">
      <c r="A3" s="2" t="inlineStr">
        <is>
          <t>M002</t>
        </is>
      </c>
      <c r="B3" s="3" t="inlineStr">
        <is>
          <t>UniCredit</t>
        </is>
      </c>
      <c r="C3" s="2" t="inlineStr">
        <is>
          <t>Variabile</t>
        </is>
      </c>
      <c r="D3" s="2" t="inlineStr">
        <is>
          <t>Prima casa</t>
        </is>
      </c>
      <c r="E3" s="3" t="inlineStr">
        <is>
          <t>Corso Italia 45, Roma</t>
        </is>
      </c>
      <c r="F3" s="3" t="inlineStr">
        <is>
          <t>Giulia Bianchi</t>
        </is>
      </c>
      <c r="G3" s="29" t="n">
        <v>270000</v>
      </c>
      <c r="H3" s="29" t="n">
        <v>70000</v>
      </c>
      <c r="I3" s="33">
        <f>IF(OR(G3="",H3=""),"",G3-H3)</f>
        <v/>
      </c>
      <c r="J3" s="6" t="n">
        <v>25</v>
      </c>
      <c r="K3" s="15">
        <f>IF(J3="","",J3*12)</f>
        <v/>
      </c>
      <c r="L3" s="8" t="n">
        <v>0.021</v>
      </c>
      <c r="M3" s="8" t="n">
        <v>0.013</v>
      </c>
      <c r="N3" s="8" t="n"/>
      <c r="O3" s="16">
        <f>IF(OR(L3="",M3=""),"",L3+M3)</f>
        <v/>
      </c>
      <c r="P3" s="8" t="n">
        <v>0.025</v>
      </c>
      <c r="Q3" s="31" t="n">
        <v>3.85</v>
      </c>
      <c r="R3" s="33">
        <f>IF(OR(C3="",I3="",K3=""),"",IF(C3="Fisso",IF(N3="","",-PMT(N3/12,K3,I3)),IF(O3="","",-PMT(O3/12,K3,I3))))</f>
        <v/>
      </c>
      <c r="S3" s="33">
        <f>IF(OR(C3="",I3="",K3="",R3=""),"",IF(C3="Variabile",IF(OR(O3="",P3=""),"",-PMT(MIN(O3+P3,16%)/12,K3,I3)),R3))</f>
        <v/>
      </c>
      <c r="T3" s="33">
        <f>IF(OR(R3="",K3="",I3=""),"",R3*K3-I3)</f>
        <v/>
      </c>
      <c r="U3" s="33">
        <f>IF(OR(S3="",I3="",Q3=""),"",S3+I3*(Q3/100))</f>
        <v/>
      </c>
      <c r="V3" s="16">
        <f>IF(OR(I3="",G3="",G3=0),"",I3/G3)</f>
        <v/>
      </c>
      <c r="W3" s="17">
        <f>IF(R3="","",IF(R3&lt;='Parametri e Riepilogo'!$B$3*'Parametri e Riepilogo'!$B$4,"Sostenibile","Da valutare"))</f>
        <v/>
      </c>
      <c r="X3" s="12" t="inlineStr">
        <is>
          <t>Cap simulato come incremento massimo del tasso iniziale.</t>
        </is>
      </c>
      <c r="Y3" s="32" t="n">
        <v>46063</v>
      </c>
    </row>
    <row r="4" ht="32" customHeight="1">
      <c r="A4" s="2" t="inlineStr">
        <is>
          <t>M003</t>
        </is>
      </c>
      <c r="B4" s="3" t="inlineStr">
        <is>
          <t>BPER Banca</t>
        </is>
      </c>
      <c r="C4" s="2" t="inlineStr">
        <is>
          <t>Fisso</t>
        </is>
      </c>
      <c r="D4" s="2" t="inlineStr">
        <is>
          <t>Seconda casa</t>
        </is>
      </c>
      <c r="E4" s="3" t="inlineStr">
        <is>
          <t>Via Garibaldi 8, Torino</t>
        </is>
      </c>
      <c r="F4" s="3" t="inlineStr">
        <is>
          <t>Luca Ferrari</t>
        </is>
      </c>
      <c r="G4" s="29" t="n">
        <v>240000</v>
      </c>
      <c r="H4" s="29" t="n">
        <v>60000</v>
      </c>
      <c r="I4" s="30">
        <f>IF(OR(G4="",H4=""),"",G4-H4)</f>
        <v/>
      </c>
      <c r="J4" s="6" t="n">
        <v>20</v>
      </c>
      <c r="K4" s="7">
        <f>IF(J4="","",J4*12)</f>
        <v/>
      </c>
      <c r="L4" s="8" t="n">
        <v>0.021</v>
      </c>
      <c r="M4" s="8" t="n">
        <v>0.012</v>
      </c>
      <c r="N4" s="8" t="n">
        <v>0.0285</v>
      </c>
      <c r="O4" s="9">
        <f>IF(OR(L4="",M4=""),"",L4+M4)</f>
        <v/>
      </c>
      <c r="P4" s="8" t="n"/>
      <c r="Q4" s="31" t="n">
        <v>3.1</v>
      </c>
      <c r="R4" s="30">
        <f>IF(OR(C4="",I4="",K4=""),"",IF(C4="Fisso",IF(N4="","",-PMT(N4/12,K4,I4)),IF(O4="","",-PMT(O4/12,K4,I4))))</f>
        <v/>
      </c>
      <c r="S4" s="30">
        <f>IF(OR(C4="",I4="",K4="",R4=""),"",IF(C4="Variabile",IF(OR(O4="",P4=""),"",-PMT(MIN(O4+P4,16%)/12,K4,I4)),R4))</f>
        <v/>
      </c>
      <c r="T4" s="30">
        <f>IF(OR(R4="",K4="",I4=""),"",R4*K4-I4)</f>
        <v/>
      </c>
      <c r="U4" s="30">
        <f>IF(OR(S4="",I4="",Q4=""),"",S4+I4*(Q4/100))</f>
        <v/>
      </c>
      <c r="V4" s="9">
        <f>IF(OR(I4="",G4="",G4=0),"",I4/G4)</f>
        <v/>
      </c>
      <c r="W4" s="11">
        <f>IF(R4="","",IF(R4&lt;='Parametri e Riepilogo'!$B$3*'Parametri e Riepilogo'!$B$4,"Sostenibile","Da valutare"))</f>
        <v/>
      </c>
      <c r="X4" s="12" t="inlineStr">
        <is>
          <t>Durata ridotta per contenere gli interessi complessivi.</t>
        </is>
      </c>
      <c r="Y4" s="32" t="n">
        <v>46086</v>
      </c>
    </row>
    <row r="5" ht="32" customHeight="1">
      <c r="A5" s="2" t="inlineStr">
        <is>
          <t>M004</t>
        </is>
      </c>
      <c r="B5" s="3" t="inlineStr">
        <is>
          <t>Banco BPM</t>
        </is>
      </c>
      <c r="C5" s="2" t="inlineStr">
        <is>
          <t>Variabile</t>
        </is>
      </c>
      <c r="D5" s="2" t="inlineStr">
        <is>
          <t>Investimento</t>
        </is>
      </c>
      <c r="E5" s="3" t="inlineStr">
        <is>
          <t>Via Dante 3, Bologna</t>
        </is>
      </c>
      <c r="F5" s="3" t="inlineStr">
        <is>
          <t>Anna Esposito</t>
        </is>
      </c>
      <c r="G5" s="29" t="n">
        <v>300000</v>
      </c>
      <c r="H5" s="29" t="n">
        <v>80000</v>
      </c>
      <c r="I5" s="33">
        <f>IF(OR(G5="",H5=""),"",G5-H5)</f>
        <v/>
      </c>
      <c r="J5" s="6" t="n">
        <v>30</v>
      </c>
      <c r="K5" s="15">
        <f>IF(J5="","",J5*12)</f>
        <v/>
      </c>
      <c r="L5" s="8" t="n">
        <v>0.021</v>
      </c>
      <c r="M5" s="8" t="n">
        <v>0.014</v>
      </c>
      <c r="N5" s="8" t="n"/>
      <c r="O5" s="16">
        <f>IF(OR(L5="",M5=""),"",L5+M5)</f>
        <v/>
      </c>
      <c r="P5" s="8" t="n">
        <v>0.025</v>
      </c>
      <c r="Q5" s="31" t="n">
        <v>3.95</v>
      </c>
      <c r="R5" s="33">
        <f>IF(OR(C5="",I5="",K5=""),"",IF(C5="Fisso",IF(N5="","",-PMT(N5/12,K5,I5)),IF(O5="","",-PMT(O5/12,K5,I5))))</f>
        <v/>
      </c>
      <c r="S5" s="33">
        <f>IF(OR(C5="",I5="",K5="",R5=""),"",IF(C5="Variabile",IF(OR(O5="",P5=""),"",-PMT(MIN(O5+P5,16%)/12,K5,I5)),R5))</f>
        <v/>
      </c>
      <c r="T5" s="33">
        <f>IF(OR(R5="",K5="",I5=""),"",R5*K5-I5)</f>
        <v/>
      </c>
      <c r="U5" s="33">
        <f>IF(OR(S5="",I5="",Q5=""),"",S5+I5*(Q5/100))</f>
        <v/>
      </c>
      <c r="V5" s="16">
        <f>IF(OR(I5="",G5="",G5=0),"",I5/G5)</f>
        <v/>
      </c>
      <c r="W5" s="17">
        <f>IF(R5="","",IF(R5&lt;='Parametri e Riepilogo'!$B$3*'Parametri e Riepilogo'!$B$4,"Sostenibile","Da valutare"))</f>
        <v/>
      </c>
      <c r="X5" s="12" t="inlineStr">
        <is>
          <t>Valutare la sostenibilità nello scenario di rialzo Euribor.</t>
        </is>
      </c>
      <c r="Y5" s="32" t="n">
        <v>46130</v>
      </c>
    </row>
    <row r="6" ht="32" customHeight="1">
      <c r="A6" s="2" t="inlineStr">
        <is>
          <t>M005</t>
        </is>
      </c>
      <c r="B6" s="3" t="inlineStr">
        <is>
          <t>Crédit Agricole Italia</t>
        </is>
      </c>
      <c r="C6" s="2" t="inlineStr">
        <is>
          <t>Fisso</t>
        </is>
      </c>
      <c r="D6" s="2" t="inlineStr">
        <is>
          <t>Prima casa</t>
        </is>
      </c>
      <c r="E6" s="3" t="inlineStr">
        <is>
          <t>Viale Europa 21, Napoli</t>
        </is>
      </c>
      <c r="F6" s="3" t="inlineStr">
        <is>
          <t>Francesca Romano</t>
        </is>
      </c>
      <c r="G6" s="29" t="n">
        <v>200000</v>
      </c>
      <c r="H6" s="29" t="n">
        <v>50000</v>
      </c>
      <c r="I6" s="30">
        <f>IF(OR(G6="",H6=""),"",G6-H6)</f>
        <v/>
      </c>
      <c r="J6" s="6" t="n">
        <v>25</v>
      </c>
      <c r="K6" s="7">
        <f>IF(J6="","",J6*12)</f>
        <v/>
      </c>
      <c r="L6" s="8" t="n">
        <v>0.021</v>
      </c>
      <c r="M6" s="8" t="n">
        <v>0.012</v>
      </c>
      <c r="N6" s="8" t="n">
        <v>0.029</v>
      </c>
      <c r="O6" s="9">
        <f>IF(OR(L6="",M6=""),"",L6+M6)</f>
        <v/>
      </c>
      <c r="P6" s="8" t="n"/>
      <c r="Q6" s="31" t="n">
        <v>3.25</v>
      </c>
      <c r="R6" s="30">
        <f>IF(OR(C6="",I6="",K6=""),"",IF(C6="Fisso",IF(N6="","",-PMT(N6/12,K6,I6)),IF(O6="","",-PMT(O6/12,K6,I6))))</f>
        <v/>
      </c>
      <c r="S6" s="30">
        <f>IF(OR(C6="",I6="",K6="",R6=""),"",IF(C6="Variabile",IF(OR(O6="",P6=""),"",-PMT(MIN(O6+P6,16%)/12,K6,I6)),R6))</f>
        <v/>
      </c>
      <c r="T6" s="30">
        <f>IF(OR(R6="",K6="",I6=""),"",R6*K6-I6)</f>
        <v/>
      </c>
      <c r="U6" s="30">
        <f>IF(OR(S6="",I6="",Q6=""),"",S6+I6*(Q6/100))</f>
        <v/>
      </c>
      <c r="V6" s="9">
        <f>IF(OR(I6="",G6="",G6=0),"",I6/G6)</f>
        <v/>
      </c>
      <c r="W6" s="11">
        <f>IF(R6="","",IF(R6&lt;='Parametri e Riepilogo'!$B$3*'Parametri e Riepilogo'!$B$4,"Sostenibile","Da valutare"))</f>
        <v/>
      </c>
      <c r="X6" s="12" t="inlineStr">
        <is>
          <t>Soluzione con anticipo del 25% del valore immobile.</t>
        </is>
      </c>
      <c r="Y6" s="32" t="n">
        <v>46165</v>
      </c>
    </row>
    <row r="7" ht="32" customHeight="1">
      <c r="A7" s="2" t="inlineStr">
        <is>
          <t>M006</t>
        </is>
      </c>
      <c r="B7" s="3" t="inlineStr">
        <is>
          <t>Banca Monte dei Paschi</t>
        </is>
      </c>
      <c r="C7" s="2" t="inlineStr">
        <is>
          <t>Variabile</t>
        </is>
      </c>
      <c r="D7" s="2" t="inlineStr">
        <is>
          <t>Seconda casa</t>
        </is>
      </c>
      <c r="E7" s="3" t="inlineStr">
        <is>
          <t>Via Mazzini 19, Firenze</t>
        </is>
      </c>
      <c r="F7" s="3" t="inlineStr">
        <is>
          <t>Giuseppe Conti</t>
        </is>
      </c>
      <c r="G7" s="29" t="n">
        <v>350000</v>
      </c>
      <c r="H7" s="29" t="n">
        <v>90000</v>
      </c>
      <c r="I7" s="33">
        <f>IF(OR(G7="",H7=""),"",G7-H7)</f>
        <v/>
      </c>
      <c r="J7" s="6" t="n">
        <v>30</v>
      </c>
      <c r="K7" s="15">
        <f>IF(J7="","",J7*12)</f>
        <v/>
      </c>
      <c r="L7" s="8" t="n">
        <v>0.021</v>
      </c>
      <c r="M7" s="8" t="n">
        <v>0.015</v>
      </c>
      <c r="N7" s="8" t="n"/>
      <c r="O7" s="16">
        <f>IF(OR(L7="",M7=""),"",L7+M7)</f>
        <v/>
      </c>
      <c r="P7" s="8" t="n">
        <v>0.03</v>
      </c>
      <c r="Q7" s="31" t="n">
        <v>4.15</v>
      </c>
      <c r="R7" s="33">
        <f>IF(OR(C7="",I7="",K7=""),"",IF(C7="Fisso",IF(N7="","",-PMT(N7/12,K7,I7)),IF(O7="","",-PMT(O7/12,K7,I7))))</f>
        <v/>
      </c>
      <c r="S7" s="33">
        <f>IF(OR(C7="",I7="",K7="",R7=""),"",IF(C7="Variabile",IF(OR(O7="",P7=""),"",-PMT(MIN(O7+P7,16%)/12,K7,I7)),R7))</f>
        <v/>
      </c>
      <c r="T7" s="33">
        <f>IF(OR(R7="",K7="",I7=""),"",R7*K7-I7)</f>
        <v/>
      </c>
      <c r="U7" s="33">
        <f>IF(OR(S7="",I7="",Q7=""),"",S7+I7*(Q7/100))</f>
        <v/>
      </c>
      <c r="V7" s="16">
        <f>IF(OR(I7="",G7="",G7=0),"",I7/G7)</f>
        <v/>
      </c>
      <c r="W7" s="17">
        <f>IF(R7="","",IF(R7&lt;='Parametri e Riepilogo'!$B$3*'Parametri e Riepilogo'!$B$4,"Sostenibile","Da valutare"))</f>
        <v/>
      </c>
      <c r="X7" s="12" t="inlineStr">
        <is>
          <t>Rata iniziale elevata rispetto alla soglia prudenziale.</t>
        </is>
      </c>
      <c r="Y7" s="32" t="n">
        <v>46185</v>
      </c>
    </row>
    <row r="8" ht="32" customHeight="1">
      <c r="A8" s="2" t="inlineStr">
        <is>
          <t>M007</t>
        </is>
      </c>
      <c r="B8" s="3" t="inlineStr">
        <is>
          <t>Credem</t>
        </is>
      </c>
      <c r="C8" s="2" t="inlineStr">
        <is>
          <t>Fisso</t>
        </is>
      </c>
      <c r="D8" s="2" t="inlineStr">
        <is>
          <t>Investimento</t>
        </is>
      </c>
      <c r="E8" s="3" t="inlineStr">
        <is>
          <t>Via Manzoni 7, Verona</t>
        </is>
      </c>
      <c r="F8" s="3" t="inlineStr">
        <is>
          <t>Sara Greco</t>
        </is>
      </c>
      <c r="G8" s="29" t="n">
        <v>400000</v>
      </c>
      <c r="H8" s="29" t="n">
        <v>120000</v>
      </c>
      <c r="I8" s="30">
        <f>IF(OR(G8="",H8=""),"",G8-H8)</f>
        <v/>
      </c>
      <c r="J8" s="6" t="n">
        <v>30</v>
      </c>
      <c r="K8" s="7">
        <f>IF(J8="","",J8*12)</f>
        <v/>
      </c>
      <c r="L8" s="8" t="n">
        <v>0.021</v>
      </c>
      <c r="M8" s="8" t="n">
        <v>0.014</v>
      </c>
      <c r="N8" s="8" t="n">
        <v>0.0315</v>
      </c>
      <c r="O8" s="9">
        <f>IF(OR(L8="",M8=""),"",L8+M8)</f>
        <v/>
      </c>
      <c r="P8" s="8" t="n"/>
      <c r="Q8" s="31" t="n">
        <v>3.7</v>
      </c>
      <c r="R8" s="30">
        <f>IF(OR(C8="",I8="",K8=""),"",IF(C8="Fisso",IF(N8="","",-PMT(N8/12,K8,I8)),IF(O8="","",-PMT(O8/12,K8,I8))))</f>
        <v/>
      </c>
      <c r="S8" s="30">
        <f>IF(OR(C8="",I8="",K8="",R8=""),"",IF(C8="Variabile",IF(OR(O8="",P8=""),"",-PMT(MIN(O8+P8,16%)/12,K8,I8)),R8))</f>
        <v/>
      </c>
      <c r="T8" s="30">
        <f>IF(OR(R8="",K8="",I8=""),"",R8*K8-I8)</f>
        <v/>
      </c>
      <c r="U8" s="30">
        <f>IF(OR(S8="",I8="",Q8=""),"",S8+I8*(Q8/100))</f>
        <v/>
      </c>
      <c r="V8" s="9">
        <f>IF(OR(I8="",G8="",G8=0),"",I8/G8)</f>
        <v/>
      </c>
      <c r="W8" s="11">
        <f>IF(R8="","",IF(R8&lt;='Parametri e Riepilogo'!$B$3*'Parametri e Riepilogo'!$B$4,"Sostenibile","Da valutare"))</f>
        <v/>
      </c>
      <c r="X8" s="12" t="inlineStr">
        <is>
          <t>Importo elevato con LTV al 70%.</t>
        </is>
      </c>
      <c r="Y8" s="32" t="n">
        <v>46207</v>
      </c>
    </row>
    <row r="9" ht="32" customHeight="1">
      <c r="A9" s="2" t="inlineStr">
        <is>
          <t>M008</t>
        </is>
      </c>
      <c r="B9" s="3" t="inlineStr">
        <is>
          <t>Banca Sella</t>
        </is>
      </c>
      <c r="C9" s="2" t="inlineStr">
        <is>
          <t>Variabile</t>
        </is>
      </c>
      <c r="D9" s="2" t="inlineStr">
        <is>
          <t>Prima casa</t>
        </is>
      </c>
      <c r="E9" s="3" t="inlineStr">
        <is>
          <t>Via Libertà 33, Palermo</t>
        </is>
      </c>
      <c r="F9" s="3" t="inlineStr">
        <is>
          <t>Matteo Ricci</t>
        </is>
      </c>
      <c r="G9" s="29" t="n">
        <v>180000</v>
      </c>
      <c r="H9" s="29" t="n">
        <v>60000</v>
      </c>
      <c r="I9" s="33">
        <f>IF(OR(G9="",H9=""),"",G9-H9)</f>
        <v/>
      </c>
      <c r="J9" s="6" t="n">
        <v>20</v>
      </c>
      <c r="K9" s="15">
        <f>IF(J9="","",J9*12)</f>
        <v/>
      </c>
      <c r="L9" s="8" t="n">
        <v>0.021</v>
      </c>
      <c r="M9" s="8" t="n">
        <v>0.015</v>
      </c>
      <c r="N9" s="8" t="n"/>
      <c r="O9" s="16">
        <f>IF(OR(L9="",M9=""),"",L9+M9)</f>
        <v/>
      </c>
      <c r="P9" s="8" t="n">
        <v>0.02</v>
      </c>
      <c r="Q9" s="31" t="n">
        <v>4</v>
      </c>
      <c r="R9" s="33">
        <f>IF(OR(C9="",I9="",K9=""),"",IF(C9="Fisso",IF(N9="","",-PMT(N9/12,K9,I9)),IF(O9="","",-PMT(O9/12,K9,I9))))</f>
        <v/>
      </c>
      <c r="S9" s="33">
        <f>IF(OR(C9="",I9="",K9="",R9=""),"",IF(C9="Variabile",IF(OR(O9="",P9=""),"",-PMT(MIN(O9+P9,16%)/12,K9,I9)),R9))</f>
        <v/>
      </c>
      <c r="T9" s="33">
        <f>IF(OR(R9="",K9="",I9=""),"",R9*K9-I9)</f>
        <v/>
      </c>
      <c r="U9" s="33">
        <f>IF(OR(S9="",I9="",Q9=""),"",S9+I9*(Q9/100))</f>
        <v/>
      </c>
      <c r="V9" s="16">
        <f>IF(OR(I9="",G9="",G9=0),"",I9/G9)</f>
        <v/>
      </c>
      <c r="W9" s="17">
        <f>IF(R9="","",IF(R9&lt;='Parametri e Riepilogo'!$B$3*'Parametri e Riepilogo'!$B$4,"Sostenibile","Da valutare"))</f>
        <v/>
      </c>
      <c r="X9" s="12" t="inlineStr">
        <is>
          <t>Cap più contenuto per limitare la rata massima stimata.</t>
        </is>
      </c>
      <c r="Y9" s="32" t="n">
        <v>46254</v>
      </c>
    </row>
    <row r="10" ht="32" customHeight="1">
      <c r="A10" s="2" t="inlineStr">
        <is>
          <t>M009</t>
        </is>
      </c>
      <c r="B10" s="3" t="inlineStr">
        <is>
          <t>FinecoBank</t>
        </is>
      </c>
      <c r="C10" s="2" t="inlineStr">
        <is>
          <t>Fisso</t>
        </is>
      </c>
      <c r="D10" s="2" t="inlineStr">
        <is>
          <t>Seconda casa</t>
        </is>
      </c>
      <c r="E10" s="3" t="inlineStr">
        <is>
          <t>Via San Donato 14, Genova</t>
        </is>
      </c>
      <c r="F10" s="3" t="inlineStr">
        <is>
          <t>Elena Lombardi</t>
        </is>
      </c>
      <c r="G10" s="29" t="n">
        <v>280000</v>
      </c>
      <c r="H10" s="29" t="n">
        <v>70000</v>
      </c>
      <c r="I10" s="30">
        <f>IF(OR(G10="",H10=""),"",G10-H10)</f>
        <v/>
      </c>
      <c r="J10" s="6" t="n">
        <v>25</v>
      </c>
      <c r="K10" s="7">
        <f>IF(J10="","",J10*12)</f>
        <v/>
      </c>
      <c r="L10" s="8" t="n">
        <v>0.021</v>
      </c>
      <c r="M10" s="8" t="n">
        <v>0.013</v>
      </c>
      <c r="N10" s="8" t="n">
        <v>0.03</v>
      </c>
      <c r="O10" s="9">
        <f>IF(OR(L10="",M10=""),"",L10+M10)</f>
        <v/>
      </c>
      <c r="P10" s="8" t="n"/>
      <c r="Q10" s="31" t="n">
        <v>3.45</v>
      </c>
      <c r="R10" s="30">
        <f>IF(OR(C10="",I10="",K10=""),"",IF(C10="Fisso",IF(N10="","",-PMT(N10/12,K10,I10)),IF(O10="","",-PMT(O10/12,K10,I10))))</f>
        <v/>
      </c>
      <c r="S10" s="30">
        <f>IF(OR(C10="",I10="",K10="",R10=""),"",IF(C10="Variabile",IF(OR(O10="",P10=""),"",-PMT(MIN(O10+P10,16%)/12,K10,I10)),R10))</f>
        <v/>
      </c>
      <c r="T10" s="30">
        <f>IF(OR(R10="",K10="",I10=""),"",R10*K10-I10)</f>
        <v/>
      </c>
      <c r="U10" s="30">
        <f>IF(OR(S10="",I10="",Q10=""),"",S10+I10*(Q10/100))</f>
        <v/>
      </c>
      <c r="V10" s="9">
        <f>IF(OR(I10="",G10="",G10=0),"",I10/G10)</f>
        <v/>
      </c>
      <c r="W10" s="11">
        <f>IF(R10="","",IF(R10&lt;='Parametri e Riepilogo'!$B$3*'Parametri e Riepilogo'!$B$4,"Sostenibile","Da valutare"))</f>
        <v/>
      </c>
      <c r="X10" s="12" t="inlineStr">
        <is>
          <t>Offerta a tasso fisso con rata stabile.</t>
        </is>
      </c>
      <c r="Y10" s="32" t="n">
        <v>46266</v>
      </c>
    </row>
    <row r="11" ht="32" customHeight="1">
      <c r="A11" s="2" t="inlineStr">
        <is>
          <t>M010</t>
        </is>
      </c>
      <c r="B11" s="3" t="inlineStr">
        <is>
          <t>Immobiliare Verdi SRL</t>
        </is>
      </c>
      <c r="C11" s="2" t="inlineStr">
        <is>
          <t>Variabile</t>
        </is>
      </c>
      <c r="D11" s="2" t="inlineStr">
        <is>
          <t>Investimento</t>
        </is>
      </c>
      <c r="E11" s="3" t="inlineStr">
        <is>
          <t>Corso Vittorio Veneto 52, Bari</t>
        </is>
      </c>
      <c r="F11" s="3" t="inlineStr">
        <is>
          <t>Paolo Rinaldi</t>
        </is>
      </c>
      <c r="G11" s="29" t="n">
        <v>250000</v>
      </c>
      <c r="H11" s="29" t="n">
        <v>75000</v>
      </c>
      <c r="I11" s="33">
        <f>IF(OR(G11="",H11=""),"",G11-H11)</f>
        <v/>
      </c>
      <c r="J11" s="6" t="n">
        <v>20</v>
      </c>
      <c r="K11" s="15">
        <f>IF(J11="","",J11*12)</f>
        <v/>
      </c>
      <c r="L11" s="8" t="n">
        <v>0.021</v>
      </c>
      <c r="M11" s="8" t="n">
        <v>0.0135</v>
      </c>
      <c r="N11" s="8" t="n"/>
      <c r="O11" s="16">
        <f>IF(OR(L11="",M11=""),"",L11+M11)</f>
        <v/>
      </c>
      <c r="P11" s="8" t="n">
        <v>0.025</v>
      </c>
      <c r="Q11" s="31" t="n">
        <v>3.9</v>
      </c>
      <c r="R11" s="33">
        <f>IF(OR(C11="",I11="",K11=""),"",IF(C11="Fisso",IF(N11="","",-PMT(N11/12,K11,I11)),IF(O11="","",-PMT(O11/12,K11,I11))))</f>
        <v/>
      </c>
      <c r="S11" s="33">
        <f>IF(OR(C11="",I11="",K11="",R11=""),"",IF(C11="Variabile",IF(OR(O11="",P11=""),"",-PMT(MIN(O11+P11,16%)/12,K11,I11)),R11))</f>
        <v/>
      </c>
      <c r="T11" s="33">
        <f>IF(OR(R11="",K11="",I11=""),"",R11*K11-I11)</f>
        <v/>
      </c>
      <c r="U11" s="33">
        <f>IF(OR(S11="",I11="",Q11=""),"",S11+I11*(Q11/100))</f>
        <v/>
      </c>
      <c r="V11" s="16">
        <f>IF(OR(I11="",G11="",G11=0),"",I11/G11)</f>
        <v/>
      </c>
      <c r="W11" s="17">
        <f>IF(R11="","",IF(R11&lt;='Parametri e Riepilogo'!$B$3*'Parametri e Riepilogo'!$B$4,"Sostenibile","Da valutare"))</f>
        <v/>
      </c>
      <c r="X11" s="12" t="inlineStr">
        <is>
          <t>Simulazione predisposta da intermediario immobiliare.</t>
        </is>
      </c>
      <c r="Y11" s="32" t="n">
        <v>46280</v>
      </c>
    </row>
    <row r="12" ht="32" customHeight="1">
      <c r="A12" s="2" t="n"/>
      <c r="B12" s="3" t="n"/>
      <c r="C12" s="2" t="n"/>
      <c r="D12" s="2" t="n"/>
      <c r="E12" s="3" t="n"/>
      <c r="F12" s="3" t="n"/>
      <c r="G12" s="29" t="n"/>
      <c r="H12" s="29" t="n"/>
      <c r="I12" s="30">
        <f>IF(OR(G12="",H12=""),"",G12-H12)</f>
        <v/>
      </c>
      <c r="J12" s="6" t="n"/>
      <c r="K12" s="7">
        <f>IF(J12="","",J12*12)</f>
        <v/>
      </c>
      <c r="L12" s="8" t="n"/>
      <c r="M12" s="8" t="n"/>
      <c r="N12" s="8" t="n"/>
      <c r="O12" s="9">
        <f>IF(OR(L12="",M12=""),"",L12+M12)</f>
        <v/>
      </c>
      <c r="P12" s="8" t="n"/>
      <c r="Q12" s="31" t="n"/>
      <c r="R12" s="30">
        <f>IF(OR(C12="",I12="",K12=""),"",IF(C12="Fisso",IF(N12="","",-PMT(N12/12,K12,I12)),IF(O12="","",-PMT(O12/12,K12,I12))))</f>
        <v/>
      </c>
      <c r="S12" s="30">
        <f>IF(OR(C12="",I12="",K12="",R12=""),"",IF(C12="Variabile",IF(OR(O12="",P12=""),"",-PMT(MIN(O12+P12,16%)/12,K12,I12)),R12))</f>
        <v/>
      </c>
      <c r="T12" s="30">
        <f>IF(OR(R12="",K12="",I12=""),"",R12*K12-I12)</f>
        <v/>
      </c>
      <c r="U12" s="30">
        <f>IF(OR(S12="",I12="",Q12=""),"",S12+I12*(Q12/100))</f>
        <v/>
      </c>
      <c r="V12" s="9">
        <f>IF(OR(I12="",G12="",G12=0),"",I12/G12)</f>
        <v/>
      </c>
      <c r="W12" s="11">
        <f>IF(R12="","",IF(R12&lt;='Parametri e Riepilogo'!$B$3*'Parametri e Riepilogo'!$B$4,"Sostenibile","Da valutare"))</f>
        <v/>
      </c>
      <c r="X12" s="12" t="n"/>
      <c r="Y12" s="32" t="n"/>
    </row>
    <row r="13" ht="32" customHeight="1">
      <c r="A13" s="2" t="n"/>
      <c r="B13" s="3" t="n"/>
      <c r="C13" s="2" t="n"/>
      <c r="D13" s="2" t="n"/>
      <c r="E13" s="3" t="n"/>
      <c r="F13" s="3" t="n"/>
      <c r="G13" s="29" t="n"/>
      <c r="H13" s="29" t="n"/>
      <c r="I13" s="33">
        <f>IF(OR(G13="",H13=""),"",G13-H13)</f>
        <v/>
      </c>
      <c r="J13" s="6" t="n"/>
      <c r="K13" s="15">
        <f>IF(J13="","",J13*12)</f>
        <v/>
      </c>
      <c r="L13" s="8" t="n"/>
      <c r="M13" s="8" t="n"/>
      <c r="N13" s="8" t="n"/>
      <c r="O13" s="16">
        <f>IF(OR(L13="",M13=""),"",L13+M13)</f>
        <v/>
      </c>
      <c r="P13" s="8" t="n"/>
      <c r="Q13" s="31" t="n"/>
      <c r="R13" s="33">
        <f>IF(OR(C13="",I13="",K13=""),"",IF(C13="Fisso",IF(N13="","",-PMT(N13/12,K13,I13)),IF(O13="","",-PMT(O13/12,K13,I13))))</f>
        <v/>
      </c>
      <c r="S13" s="33">
        <f>IF(OR(C13="",I13="",K13="",R13=""),"",IF(C13="Variabile",IF(OR(O13="",P13=""),"",-PMT(MIN(O13+P13,16%)/12,K13,I13)),R13))</f>
        <v/>
      </c>
      <c r="T13" s="33">
        <f>IF(OR(R13="",K13="",I13=""),"",R13*K13-I13)</f>
        <v/>
      </c>
      <c r="U13" s="33">
        <f>IF(OR(S13="",I13="",Q13=""),"",S13+I13*(Q13/100))</f>
        <v/>
      </c>
      <c r="V13" s="16">
        <f>IF(OR(I13="",G13="",G13=0),"",I13/G13)</f>
        <v/>
      </c>
      <c r="W13" s="17">
        <f>IF(R13="","",IF(R13&lt;='Parametri e Riepilogo'!$B$3*'Parametri e Riepilogo'!$B$4,"Sostenibile","Da valutare"))</f>
        <v/>
      </c>
      <c r="X13" s="12" t="n"/>
      <c r="Y13" s="32" t="n"/>
    </row>
    <row r="14" ht="32" customHeight="1">
      <c r="A14" s="2" t="n"/>
      <c r="B14" s="3" t="n"/>
      <c r="C14" s="2" t="n"/>
      <c r="D14" s="2" t="n"/>
      <c r="E14" s="3" t="n"/>
      <c r="F14" s="3" t="n"/>
      <c r="G14" s="29" t="n"/>
      <c r="H14" s="29" t="n"/>
      <c r="I14" s="30">
        <f>IF(OR(G14="",H14=""),"",G14-H14)</f>
        <v/>
      </c>
      <c r="J14" s="6" t="n"/>
      <c r="K14" s="7">
        <f>IF(J14="","",J14*12)</f>
        <v/>
      </c>
      <c r="L14" s="8" t="n"/>
      <c r="M14" s="8" t="n"/>
      <c r="N14" s="8" t="n"/>
      <c r="O14" s="9">
        <f>IF(OR(L14="",M14=""),"",L14+M14)</f>
        <v/>
      </c>
      <c r="P14" s="8" t="n"/>
      <c r="Q14" s="31" t="n"/>
      <c r="R14" s="30">
        <f>IF(OR(C14="",I14="",K14=""),"",IF(C14="Fisso",IF(N14="","",-PMT(N14/12,K14,I14)),IF(O14="","",-PMT(O14/12,K14,I14))))</f>
        <v/>
      </c>
      <c r="S14" s="30">
        <f>IF(OR(C14="",I14="",K14="",R14=""),"",IF(C14="Variabile",IF(OR(O14="",P14=""),"",-PMT(MIN(O14+P14,16%)/12,K14,I14)),R14))</f>
        <v/>
      </c>
      <c r="T14" s="30">
        <f>IF(OR(R14="",K14="",I14=""),"",R14*K14-I14)</f>
        <v/>
      </c>
      <c r="U14" s="30">
        <f>IF(OR(S14="",I14="",Q14=""),"",S14+I14*(Q14/100))</f>
        <v/>
      </c>
      <c r="V14" s="9">
        <f>IF(OR(I14="",G14="",G14=0),"",I14/G14)</f>
        <v/>
      </c>
      <c r="W14" s="11">
        <f>IF(R14="","",IF(R14&lt;='Parametri e Riepilogo'!$B$3*'Parametri e Riepilogo'!$B$4,"Sostenibile","Da valutare"))</f>
        <v/>
      </c>
      <c r="X14" s="12" t="n"/>
      <c r="Y14" s="32" t="n"/>
    </row>
    <row r="15" ht="32" customHeight="1">
      <c r="A15" s="2" t="n"/>
      <c r="B15" s="3" t="n"/>
      <c r="C15" s="2" t="n"/>
      <c r="D15" s="2" t="n"/>
      <c r="E15" s="3" t="n"/>
      <c r="F15" s="3" t="n"/>
      <c r="G15" s="29" t="n"/>
      <c r="H15" s="29" t="n"/>
      <c r="I15" s="33">
        <f>IF(OR(G15="",H15=""),"",G15-H15)</f>
        <v/>
      </c>
      <c r="J15" s="6" t="n"/>
      <c r="K15" s="15">
        <f>IF(J15="","",J15*12)</f>
        <v/>
      </c>
      <c r="L15" s="8" t="n"/>
      <c r="M15" s="8" t="n"/>
      <c r="N15" s="8" t="n"/>
      <c r="O15" s="16">
        <f>IF(OR(L15="",M15=""),"",L15+M15)</f>
        <v/>
      </c>
      <c r="P15" s="8" t="n"/>
      <c r="Q15" s="31" t="n"/>
      <c r="R15" s="33">
        <f>IF(OR(C15="",I15="",K15=""),"",IF(C15="Fisso",IF(N15="","",-PMT(N15/12,K15,I15)),IF(O15="","",-PMT(O15/12,K15,I15))))</f>
        <v/>
      </c>
      <c r="S15" s="33">
        <f>IF(OR(C15="",I15="",K15="",R15=""),"",IF(C15="Variabile",IF(OR(O15="",P15=""),"",-PMT(MIN(O15+P15,16%)/12,K15,I15)),R15))</f>
        <v/>
      </c>
      <c r="T15" s="33">
        <f>IF(OR(R15="",K15="",I15=""),"",R15*K15-I15)</f>
        <v/>
      </c>
      <c r="U15" s="33">
        <f>IF(OR(S15="",I15="",Q15=""),"",S15+I15*(Q15/100))</f>
        <v/>
      </c>
      <c r="V15" s="16">
        <f>IF(OR(I15="",G15="",G15=0),"",I15/G15)</f>
        <v/>
      </c>
      <c r="W15" s="17">
        <f>IF(R15="","",IF(R15&lt;='Parametri e Riepilogo'!$B$3*'Parametri e Riepilogo'!$B$4,"Sostenibile","Da valutare"))</f>
        <v/>
      </c>
      <c r="X15" s="12" t="n"/>
      <c r="Y15" s="32" t="n"/>
    </row>
    <row r="16" ht="32" customHeight="1">
      <c r="A16" s="2" t="n"/>
      <c r="B16" s="3" t="n"/>
      <c r="C16" s="2" t="n"/>
      <c r="D16" s="2" t="n"/>
      <c r="E16" s="3" t="n"/>
      <c r="F16" s="3" t="n"/>
      <c r="G16" s="29" t="n"/>
      <c r="H16" s="29" t="n"/>
      <c r="I16" s="30">
        <f>IF(OR(G16="",H16=""),"",G16-H16)</f>
        <v/>
      </c>
      <c r="J16" s="6" t="n"/>
      <c r="K16" s="7">
        <f>IF(J16="","",J16*12)</f>
        <v/>
      </c>
      <c r="L16" s="8" t="n"/>
      <c r="M16" s="8" t="n"/>
      <c r="N16" s="8" t="n"/>
      <c r="O16" s="9">
        <f>IF(OR(L16="",M16=""),"",L16+M16)</f>
        <v/>
      </c>
      <c r="P16" s="8" t="n"/>
      <c r="Q16" s="31" t="n"/>
      <c r="R16" s="30">
        <f>IF(OR(C16="",I16="",K16=""),"",IF(C16="Fisso",IF(N16="","",-PMT(N16/12,K16,I16)),IF(O16="","",-PMT(O16/12,K16,I16))))</f>
        <v/>
      </c>
      <c r="S16" s="30">
        <f>IF(OR(C16="",I16="",K16="",R16=""),"",IF(C16="Variabile",IF(OR(O16="",P16=""),"",-PMT(MIN(O16+P16,16%)/12,K16,I16)),R16))</f>
        <v/>
      </c>
      <c r="T16" s="30">
        <f>IF(OR(R16="",K16="",I16=""),"",R16*K16-I16)</f>
        <v/>
      </c>
      <c r="U16" s="30">
        <f>IF(OR(S16="",I16="",Q16=""),"",S16+I16*(Q16/100))</f>
        <v/>
      </c>
      <c r="V16" s="9">
        <f>IF(OR(I16="",G16="",G16=0),"",I16/G16)</f>
        <v/>
      </c>
      <c r="W16" s="11">
        <f>IF(R16="","",IF(R16&lt;='Parametri e Riepilogo'!$B$3*'Parametri e Riepilogo'!$B$4,"Sostenibile","Da valutare"))</f>
        <v/>
      </c>
      <c r="X16" s="12" t="n"/>
      <c r="Y16" s="32" t="n"/>
    </row>
    <row r="17" ht="32" customHeight="1">
      <c r="A17" s="2" t="n"/>
      <c r="B17" s="3" t="n"/>
      <c r="C17" s="2" t="n"/>
      <c r="D17" s="2" t="n"/>
      <c r="E17" s="3" t="n"/>
      <c r="F17" s="3" t="n"/>
      <c r="G17" s="29" t="n"/>
      <c r="H17" s="29" t="n"/>
      <c r="I17" s="33">
        <f>IF(OR(G17="",H17=""),"",G17-H17)</f>
        <v/>
      </c>
      <c r="J17" s="6" t="n"/>
      <c r="K17" s="15">
        <f>IF(J17="","",J17*12)</f>
        <v/>
      </c>
      <c r="L17" s="8" t="n"/>
      <c r="M17" s="8" t="n"/>
      <c r="N17" s="8" t="n"/>
      <c r="O17" s="16">
        <f>IF(OR(L17="",M17=""),"",L17+M17)</f>
        <v/>
      </c>
      <c r="P17" s="8" t="n"/>
      <c r="Q17" s="31" t="n"/>
      <c r="R17" s="33">
        <f>IF(OR(C17="",I17="",K17=""),"",IF(C17="Fisso",IF(N17="","",-PMT(N17/12,K17,I17)),IF(O17="","",-PMT(O17/12,K17,I17))))</f>
        <v/>
      </c>
      <c r="S17" s="33">
        <f>IF(OR(C17="",I17="",K17="",R17=""),"",IF(C17="Variabile",IF(OR(O17="",P17=""),"",-PMT(MIN(O17+P17,16%)/12,K17,I17)),R17))</f>
        <v/>
      </c>
      <c r="T17" s="33">
        <f>IF(OR(R17="",K17="",I17=""),"",R17*K17-I17)</f>
        <v/>
      </c>
      <c r="U17" s="33">
        <f>IF(OR(S17="",I17="",Q17=""),"",S17+I17*(Q17/100))</f>
        <v/>
      </c>
      <c r="V17" s="16">
        <f>IF(OR(I17="",G17="",G17=0),"",I17/G17)</f>
        <v/>
      </c>
      <c r="W17" s="17">
        <f>IF(R17="","",IF(R17&lt;='Parametri e Riepilogo'!$B$3*'Parametri e Riepilogo'!$B$4,"Sostenibile","Da valutare"))</f>
        <v/>
      </c>
      <c r="X17" s="12" t="n"/>
      <c r="Y17" s="32" t="n"/>
    </row>
    <row r="18" ht="32" customHeight="1">
      <c r="A18" s="2" t="n"/>
      <c r="B18" s="3" t="n"/>
      <c r="C18" s="2" t="n"/>
      <c r="D18" s="2" t="n"/>
      <c r="E18" s="3" t="n"/>
      <c r="F18" s="3" t="n"/>
      <c r="G18" s="29" t="n"/>
      <c r="H18" s="29" t="n"/>
      <c r="I18" s="30">
        <f>IF(OR(G18="",H18=""),"",G18-H18)</f>
        <v/>
      </c>
      <c r="J18" s="6" t="n"/>
      <c r="K18" s="7">
        <f>IF(J18="","",J18*12)</f>
        <v/>
      </c>
      <c r="L18" s="8" t="n"/>
      <c r="M18" s="8" t="n"/>
      <c r="N18" s="8" t="n"/>
      <c r="O18" s="9">
        <f>IF(OR(L18="",M18=""),"",L18+M18)</f>
        <v/>
      </c>
      <c r="P18" s="8" t="n"/>
      <c r="Q18" s="31" t="n"/>
      <c r="R18" s="30">
        <f>IF(OR(C18="",I18="",K18=""),"",IF(C18="Fisso",IF(N18="","",-PMT(N18/12,K18,I18)),IF(O18="","",-PMT(O18/12,K18,I18))))</f>
        <v/>
      </c>
      <c r="S18" s="30">
        <f>IF(OR(C18="",I18="",K18="",R18=""),"",IF(C18="Variabile",IF(OR(O18="",P18=""),"",-PMT(MIN(O18+P18,16%)/12,K18,I18)),R18))</f>
        <v/>
      </c>
      <c r="T18" s="30">
        <f>IF(OR(R18="",K18="",I18=""),"",R18*K18-I18)</f>
        <v/>
      </c>
      <c r="U18" s="30">
        <f>IF(OR(S18="",I18="",Q18=""),"",S18+I18*(Q18/100))</f>
        <v/>
      </c>
      <c r="V18" s="9">
        <f>IF(OR(I18="",G18="",G18=0),"",I18/G18)</f>
        <v/>
      </c>
      <c r="W18" s="11">
        <f>IF(R18="","",IF(R18&lt;='Parametri e Riepilogo'!$B$3*'Parametri e Riepilogo'!$B$4,"Sostenibile","Da valutare"))</f>
        <v/>
      </c>
      <c r="X18" s="12" t="n"/>
      <c r="Y18" s="32" t="n"/>
    </row>
    <row r="19" ht="32" customHeight="1">
      <c r="A19" s="2" t="n"/>
      <c r="B19" s="3" t="n"/>
      <c r="C19" s="2" t="n"/>
      <c r="D19" s="2" t="n"/>
      <c r="E19" s="3" t="n"/>
      <c r="F19" s="3" t="n"/>
      <c r="G19" s="29" t="n"/>
      <c r="H19" s="29" t="n"/>
      <c r="I19" s="33">
        <f>IF(OR(G19="",H19=""),"",G19-H19)</f>
        <v/>
      </c>
      <c r="J19" s="6" t="n"/>
      <c r="K19" s="15">
        <f>IF(J19="","",J19*12)</f>
        <v/>
      </c>
      <c r="L19" s="8" t="n"/>
      <c r="M19" s="8" t="n"/>
      <c r="N19" s="8" t="n"/>
      <c r="O19" s="16">
        <f>IF(OR(L19="",M19=""),"",L19+M19)</f>
        <v/>
      </c>
      <c r="P19" s="8" t="n"/>
      <c r="Q19" s="31" t="n"/>
      <c r="R19" s="33">
        <f>IF(OR(C19="",I19="",K19=""),"",IF(C19="Fisso",IF(N19="","",-PMT(N19/12,K19,I19)),IF(O19="","",-PMT(O19/12,K19,I19))))</f>
        <v/>
      </c>
      <c r="S19" s="33">
        <f>IF(OR(C19="",I19="",K19="",R19=""),"",IF(C19="Variabile",IF(OR(O19="",P19=""),"",-PMT(MIN(O19+P19,16%)/12,K19,I19)),R19))</f>
        <v/>
      </c>
      <c r="T19" s="33">
        <f>IF(OR(R19="",K19="",I19=""),"",R19*K19-I19)</f>
        <v/>
      </c>
      <c r="U19" s="33">
        <f>IF(OR(S19="",I19="",Q19=""),"",S19+I19*(Q19/100))</f>
        <v/>
      </c>
      <c r="V19" s="16">
        <f>IF(OR(I19="",G19="",G19=0),"",I19/G19)</f>
        <v/>
      </c>
      <c r="W19" s="17">
        <f>IF(R19="","",IF(R19&lt;='Parametri e Riepilogo'!$B$3*'Parametri e Riepilogo'!$B$4,"Sostenibile","Da valutare"))</f>
        <v/>
      </c>
      <c r="X19" s="12" t="n"/>
      <c r="Y19" s="32" t="n"/>
    </row>
    <row r="20" ht="32" customHeight="1">
      <c r="A20" s="2" t="n"/>
      <c r="B20" s="3" t="n"/>
      <c r="C20" s="2" t="n"/>
      <c r="D20" s="2" t="n"/>
      <c r="E20" s="3" t="n"/>
      <c r="F20" s="3" t="n"/>
      <c r="G20" s="29" t="n"/>
      <c r="H20" s="29" t="n"/>
      <c r="I20" s="30">
        <f>IF(OR(G20="",H20=""),"",G20-H20)</f>
        <v/>
      </c>
      <c r="J20" s="6" t="n"/>
      <c r="K20" s="7">
        <f>IF(J20="","",J20*12)</f>
        <v/>
      </c>
      <c r="L20" s="8" t="n"/>
      <c r="M20" s="8" t="n"/>
      <c r="N20" s="8" t="n"/>
      <c r="O20" s="9">
        <f>IF(OR(L20="",M20=""),"",L20+M20)</f>
        <v/>
      </c>
      <c r="P20" s="8" t="n"/>
      <c r="Q20" s="31" t="n"/>
      <c r="R20" s="30">
        <f>IF(OR(C20="",I20="",K20=""),"",IF(C20="Fisso",IF(N20="","",-PMT(N20/12,K20,I20)),IF(O20="","",-PMT(O20/12,K20,I20))))</f>
        <v/>
      </c>
      <c r="S20" s="30">
        <f>IF(OR(C20="",I20="",K20="",R20=""),"",IF(C20="Variabile",IF(OR(O20="",P20=""),"",-PMT(MIN(O20+P20,16%)/12,K20,I20)),R20))</f>
        <v/>
      </c>
      <c r="T20" s="30">
        <f>IF(OR(R20="",K20="",I20=""),"",R20*K20-I20)</f>
        <v/>
      </c>
      <c r="U20" s="30">
        <f>IF(OR(S20="",I20="",Q20=""),"",S20+I20*(Q20/100))</f>
        <v/>
      </c>
      <c r="V20" s="9">
        <f>IF(OR(I20="",G20="",G20=0),"",I20/G20)</f>
        <v/>
      </c>
      <c r="W20" s="11">
        <f>IF(R20="","",IF(R20&lt;='Parametri e Riepilogo'!$B$3*'Parametri e Riepilogo'!$B$4,"Sostenibile","Da valutare"))</f>
        <v/>
      </c>
      <c r="X20" s="12" t="n"/>
      <c r="Y20" s="32" t="n"/>
    </row>
    <row r="21" ht="32" customHeight="1">
      <c r="A21" s="2" t="n"/>
      <c r="B21" s="3" t="n"/>
      <c r="C21" s="2" t="n"/>
      <c r="D21" s="2" t="n"/>
      <c r="E21" s="3" t="n"/>
      <c r="F21" s="3" t="n"/>
      <c r="G21" s="29" t="n"/>
      <c r="H21" s="29" t="n"/>
      <c r="I21" s="33">
        <f>IF(OR(G21="",H21=""),"",G21-H21)</f>
        <v/>
      </c>
      <c r="J21" s="6" t="n"/>
      <c r="K21" s="15">
        <f>IF(J21="","",J21*12)</f>
        <v/>
      </c>
      <c r="L21" s="8" t="n"/>
      <c r="M21" s="8" t="n"/>
      <c r="N21" s="8" t="n"/>
      <c r="O21" s="16">
        <f>IF(OR(L21="",M21=""),"",L21+M21)</f>
        <v/>
      </c>
      <c r="P21" s="8" t="n"/>
      <c r="Q21" s="31" t="n"/>
      <c r="R21" s="33">
        <f>IF(OR(C21="",I21="",K21=""),"",IF(C21="Fisso",IF(N21="","",-PMT(N21/12,K21,I21)),IF(O21="","",-PMT(O21/12,K21,I21))))</f>
        <v/>
      </c>
      <c r="S21" s="33">
        <f>IF(OR(C21="",I21="",K21="",R21=""),"",IF(C21="Variabile",IF(OR(O21="",P21=""),"",-PMT(MIN(O21+P21,16%)/12,K21,I21)),R21))</f>
        <v/>
      </c>
      <c r="T21" s="33">
        <f>IF(OR(R21="",K21="",I21=""),"",R21*K21-I21)</f>
        <v/>
      </c>
      <c r="U21" s="33">
        <f>IF(OR(S21="",I21="",Q21=""),"",S21+I21*(Q21/100))</f>
        <v/>
      </c>
      <c r="V21" s="16">
        <f>IF(OR(I21="",G21="",G21=0),"",I21/G21)</f>
        <v/>
      </c>
      <c r="W21" s="17">
        <f>IF(R21="","",IF(R21&lt;='Parametri e Riepilogo'!$B$3*'Parametri e Riepilogo'!$B$4,"Sostenibile","Da valutare"))</f>
        <v/>
      </c>
      <c r="X21" s="12" t="n"/>
      <c r="Y21" s="32" t="n"/>
    </row>
    <row r="22" ht="32" customHeight="1">
      <c r="A22" s="2" t="n"/>
      <c r="B22" s="3" t="n"/>
      <c r="C22" s="2" t="n"/>
      <c r="D22" s="2" t="n"/>
      <c r="E22" s="3" t="n"/>
      <c r="F22" s="3" t="n"/>
      <c r="G22" s="29" t="n"/>
      <c r="H22" s="29" t="n"/>
      <c r="I22" s="30">
        <f>IF(OR(G22="",H22=""),"",G22-H22)</f>
        <v/>
      </c>
      <c r="J22" s="6" t="n"/>
      <c r="K22" s="7">
        <f>IF(J22="","",J22*12)</f>
        <v/>
      </c>
      <c r="L22" s="8" t="n"/>
      <c r="M22" s="8" t="n"/>
      <c r="N22" s="8" t="n"/>
      <c r="O22" s="9">
        <f>IF(OR(L22="",M22=""),"",L22+M22)</f>
        <v/>
      </c>
      <c r="P22" s="8" t="n"/>
      <c r="Q22" s="31" t="n"/>
      <c r="R22" s="30">
        <f>IF(OR(C22="",I22="",K22=""),"",IF(C22="Fisso",IF(N22="","",-PMT(N22/12,K22,I22)),IF(O22="","",-PMT(O22/12,K22,I22))))</f>
        <v/>
      </c>
      <c r="S22" s="30">
        <f>IF(OR(C22="",I22="",K22="",R22=""),"",IF(C22="Variabile",IF(OR(O22="",P22=""),"",-PMT(MIN(O22+P22,16%)/12,K22,I22)),R22))</f>
        <v/>
      </c>
      <c r="T22" s="30">
        <f>IF(OR(R22="",K22="",I22=""),"",R22*K22-I22)</f>
        <v/>
      </c>
      <c r="U22" s="30">
        <f>IF(OR(S22="",I22="",Q22=""),"",S22+I22*(Q22/100))</f>
        <v/>
      </c>
      <c r="V22" s="9">
        <f>IF(OR(I22="",G22="",G22=0),"",I22/G22)</f>
        <v/>
      </c>
      <c r="W22" s="11">
        <f>IF(R22="","",IF(R22&lt;='Parametri e Riepilogo'!$B$3*'Parametri e Riepilogo'!$B$4,"Sostenibile","Da valutare"))</f>
        <v/>
      </c>
      <c r="X22" s="12" t="n"/>
      <c r="Y22" s="32" t="n"/>
    </row>
    <row r="23" ht="32" customHeight="1">
      <c r="A23" s="2" t="n"/>
      <c r="B23" s="3" t="n"/>
      <c r="C23" s="2" t="n"/>
      <c r="D23" s="2" t="n"/>
      <c r="E23" s="3" t="n"/>
      <c r="F23" s="3" t="n"/>
      <c r="G23" s="29" t="n"/>
      <c r="H23" s="29" t="n"/>
      <c r="I23" s="33">
        <f>IF(OR(G23="",H23=""),"",G23-H23)</f>
        <v/>
      </c>
      <c r="J23" s="6" t="n"/>
      <c r="K23" s="15">
        <f>IF(J23="","",J23*12)</f>
        <v/>
      </c>
      <c r="L23" s="8" t="n"/>
      <c r="M23" s="8" t="n"/>
      <c r="N23" s="8" t="n"/>
      <c r="O23" s="16">
        <f>IF(OR(L23="",M23=""),"",L23+M23)</f>
        <v/>
      </c>
      <c r="P23" s="8" t="n"/>
      <c r="Q23" s="31" t="n"/>
      <c r="R23" s="33">
        <f>IF(OR(C23="",I23="",K23=""),"",IF(C23="Fisso",IF(N23="","",-PMT(N23/12,K23,I23)),IF(O23="","",-PMT(O23/12,K23,I23))))</f>
        <v/>
      </c>
      <c r="S23" s="33">
        <f>IF(OR(C23="",I23="",K23="",R23=""),"",IF(C23="Variabile",IF(OR(O23="",P23=""),"",-PMT(MIN(O23+P23,16%)/12,K23,I23)),R23))</f>
        <v/>
      </c>
      <c r="T23" s="33">
        <f>IF(OR(R23="",K23="",I23=""),"",R23*K23-I23)</f>
        <v/>
      </c>
      <c r="U23" s="33">
        <f>IF(OR(S23="",I23="",Q23=""),"",S23+I23*(Q23/100))</f>
        <v/>
      </c>
      <c r="V23" s="16">
        <f>IF(OR(I23="",G23="",G23=0),"",I23/G23)</f>
        <v/>
      </c>
      <c r="W23" s="17">
        <f>IF(R23="","",IF(R23&lt;='Parametri e Riepilogo'!$B$3*'Parametri e Riepilogo'!$B$4,"Sostenibile","Da valutare"))</f>
        <v/>
      </c>
      <c r="X23" s="12" t="n"/>
      <c r="Y23" s="32" t="n"/>
    </row>
    <row r="24" ht="32" customHeight="1">
      <c r="A24" s="2" t="n"/>
      <c r="B24" s="3" t="n"/>
      <c r="C24" s="2" t="n"/>
      <c r="D24" s="2" t="n"/>
      <c r="E24" s="3" t="n"/>
      <c r="F24" s="3" t="n"/>
      <c r="G24" s="29" t="n"/>
      <c r="H24" s="29" t="n"/>
      <c r="I24" s="30">
        <f>IF(OR(G24="",H24=""),"",G24-H24)</f>
        <v/>
      </c>
      <c r="J24" s="6" t="n"/>
      <c r="K24" s="7">
        <f>IF(J24="","",J24*12)</f>
        <v/>
      </c>
      <c r="L24" s="8" t="n"/>
      <c r="M24" s="8" t="n"/>
      <c r="N24" s="8" t="n"/>
      <c r="O24" s="9">
        <f>IF(OR(L24="",M24=""),"",L24+M24)</f>
        <v/>
      </c>
      <c r="P24" s="8" t="n"/>
      <c r="Q24" s="31" t="n"/>
      <c r="R24" s="30">
        <f>IF(OR(C24="",I24="",K24=""),"",IF(C24="Fisso",IF(N24="","",-PMT(N24/12,K24,I24)),IF(O24="","",-PMT(O24/12,K24,I24))))</f>
        <v/>
      </c>
      <c r="S24" s="30">
        <f>IF(OR(C24="",I24="",K24="",R24=""),"",IF(C24="Variabile",IF(OR(O24="",P24=""),"",-PMT(MIN(O24+P24,16%)/12,K24,I24)),R24))</f>
        <v/>
      </c>
      <c r="T24" s="30">
        <f>IF(OR(R24="",K24="",I24=""),"",R24*K24-I24)</f>
        <v/>
      </c>
      <c r="U24" s="30">
        <f>IF(OR(S24="",I24="",Q24=""),"",S24+I24*(Q24/100))</f>
        <v/>
      </c>
      <c r="V24" s="9">
        <f>IF(OR(I24="",G24="",G24=0),"",I24/G24)</f>
        <v/>
      </c>
      <c r="W24" s="11">
        <f>IF(R24="","",IF(R24&lt;='Parametri e Riepilogo'!$B$3*'Parametri e Riepilogo'!$B$4,"Sostenibile","Da valutare"))</f>
        <v/>
      </c>
      <c r="X24" s="12" t="n"/>
      <c r="Y24" s="32" t="n"/>
    </row>
    <row r="25" ht="32" customHeight="1">
      <c r="A25" s="2" t="n"/>
      <c r="B25" s="3" t="n"/>
      <c r="C25" s="2" t="n"/>
      <c r="D25" s="2" t="n"/>
      <c r="E25" s="3" t="n"/>
      <c r="F25" s="3" t="n"/>
      <c r="G25" s="29" t="n"/>
      <c r="H25" s="29" t="n"/>
      <c r="I25" s="33">
        <f>IF(OR(G25="",H25=""),"",G25-H25)</f>
        <v/>
      </c>
      <c r="J25" s="6" t="n"/>
      <c r="K25" s="15">
        <f>IF(J25="","",J25*12)</f>
        <v/>
      </c>
      <c r="L25" s="8" t="n"/>
      <c r="M25" s="8" t="n"/>
      <c r="N25" s="8" t="n"/>
      <c r="O25" s="16">
        <f>IF(OR(L25="",M25=""),"",L25+M25)</f>
        <v/>
      </c>
      <c r="P25" s="8" t="n"/>
      <c r="Q25" s="31" t="n"/>
      <c r="R25" s="33">
        <f>IF(OR(C25="",I25="",K25=""),"",IF(C25="Fisso",IF(N25="","",-PMT(N25/12,K25,I25)),IF(O25="","",-PMT(O25/12,K25,I25))))</f>
        <v/>
      </c>
      <c r="S25" s="33">
        <f>IF(OR(C25="",I25="",K25="",R25=""),"",IF(C25="Variabile",IF(OR(O25="",P25=""),"",-PMT(MIN(O25+P25,16%)/12,K25,I25)),R25))</f>
        <v/>
      </c>
      <c r="T25" s="33">
        <f>IF(OR(R25="",K25="",I25=""),"",R25*K25-I25)</f>
        <v/>
      </c>
      <c r="U25" s="33">
        <f>IF(OR(S25="",I25="",Q25=""),"",S25+I25*(Q25/100))</f>
        <v/>
      </c>
      <c r="V25" s="16">
        <f>IF(OR(I25="",G25="",G25=0),"",I25/G25)</f>
        <v/>
      </c>
      <c r="W25" s="17">
        <f>IF(R25="","",IF(R25&lt;='Parametri e Riepilogo'!$B$3*'Parametri e Riepilogo'!$B$4,"Sostenibile","Da valutare"))</f>
        <v/>
      </c>
      <c r="X25" s="12" t="n"/>
      <c r="Y25" s="32" t="n"/>
    </row>
    <row r="26" ht="32" customHeight="1">
      <c r="A26" s="2" t="n"/>
      <c r="B26" s="3" t="n"/>
      <c r="C26" s="2" t="n"/>
      <c r="D26" s="2" t="n"/>
      <c r="E26" s="3" t="n"/>
      <c r="F26" s="3" t="n"/>
      <c r="G26" s="29" t="n"/>
      <c r="H26" s="29" t="n"/>
      <c r="I26" s="30">
        <f>IF(OR(G26="",H26=""),"",G26-H26)</f>
        <v/>
      </c>
      <c r="J26" s="6" t="n"/>
      <c r="K26" s="7">
        <f>IF(J26="","",J26*12)</f>
        <v/>
      </c>
      <c r="L26" s="8" t="n"/>
      <c r="M26" s="8" t="n"/>
      <c r="N26" s="8" t="n"/>
      <c r="O26" s="9">
        <f>IF(OR(L26="",M26=""),"",L26+M26)</f>
        <v/>
      </c>
      <c r="P26" s="8" t="n"/>
      <c r="Q26" s="31" t="n"/>
      <c r="R26" s="30">
        <f>IF(OR(C26="",I26="",K26=""),"",IF(C26="Fisso",IF(N26="","",-PMT(N26/12,K26,I26)),IF(O26="","",-PMT(O26/12,K26,I26))))</f>
        <v/>
      </c>
      <c r="S26" s="30">
        <f>IF(OR(C26="",I26="",K26="",R26=""),"",IF(C26="Variabile",IF(OR(O26="",P26=""),"",-PMT(MIN(O26+P26,16%)/12,K26,I26)),R26))</f>
        <v/>
      </c>
      <c r="T26" s="30">
        <f>IF(OR(R26="",K26="",I26=""),"",R26*K26-I26)</f>
        <v/>
      </c>
      <c r="U26" s="30">
        <f>IF(OR(S26="",I26="",Q26=""),"",S26+I26*(Q26/100))</f>
        <v/>
      </c>
      <c r="V26" s="9">
        <f>IF(OR(I26="",G26="",G26=0),"",I26/G26)</f>
        <v/>
      </c>
      <c r="W26" s="11">
        <f>IF(R26="","",IF(R26&lt;='Parametri e Riepilogo'!$B$3*'Parametri e Riepilogo'!$B$4,"Sostenibile","Da valutare"))</f>
        <v/>
      </c>
      <c r="X26" s="12" t="n"/>
      <c r="Y26" s="32" t="n"/>
    </row>
    <row r="27" ht="32" customHeight="1">
      <c r="A27" s="2" t="n"/>
      <c r="B27" s="3" t="n"/>
      <c r="C27" s="2" t="n"/>
      <c r="D27" s="2" t="n"/>
      <c r="E27" s="3" t="n"/>
      <c r="F27" s="3" t="n"/>
      <c r="G27" s="29" t="n"/>
      <c r="H27" s="29" t="n"/>
      <c r="I27" s="33">
        <f>IF(OR(G27="",H27=""),"",G27-H27)</f>
        <v/>
      </c>
      <c r="J27" s="6" t="n"/>
      <c r="K27" s="15">
        <f>IF(J27="","",J27*12)</f>
        <v/>
      </c>
      <c r="L27" s="8" t="n"/>
      <c r="M27" s="8" t="n"/>
      <c r="N27" s="8" t="n"/>
      <c r="O27" s="16">
        <f>IF(OR(L27="",M27=""),"",L27+M27)</f>
        <v/>
      </c>
      <c r="P27" s="8" t="n"/>
      <c r="Q27" s="31" t="n"/>
      <c r="R27" s="33">
        <f>IF(OR(C27="",I27="",K27=""),"",IF(C27="Fisso",IF(N27="","",-PMT(N27/12,K27,I27)),IF(O27="","",-PMT(O27/12,K27,I27))))</f>
        <v/>
      </c>
      <c r="S27" s="33">
        <f>IF(OR(C27="",I27="",K27="",R27=""),"",IF(C27="Variabile",IF(OR(O27="",P27=""),"",-PMT(MIN(O27+P27,16%)/12,K27,I27)),R27))</f>
        <v/>
      </c>
      <c r="T27" s="33">
        <f>IF(OR(R27="",K27="",I27=""),"",R27*K27-I27)</f>
        <v/>
      </c>
      <c r="U27" s="33">
        <f>IF(OR(S27="",I27="",Q27=""),"",S27+I27*(Q27/100))</f>
        <v/>
      </c>
      <c r="V27" s="16">
        <f>IF(OR(I27="",G27="",G27=0),"",I27/G27)</f>
        <v/>
      </c>
      <c r="W27" s="17">
        <f>IF(R27="","",IF(R27&lt;='Parametri e Riepilogo'!$B$3*'Parametri e Riepilogo'!$B$4,"Sostenibile","Da valutare"))</f>
        <v/>
      </c>
      <c r="X27" s="12" t="n"/>
      <c r="Y27" s="32" t="n"/>
    </row>
    <row r="28" ht="32" customHeight="1">
      <c r="A28" s="2" t="n"/>
      <c r="B28" s="3" t="n"/>
      <c r="C28" s="2" t="n"/>
      <c r="D28" s="2" t="n"/>
      <c r="E28" s="3" t="n"/>
      <c r="F28" s="3" t="n"/>
      <c r="G28" s="29" t="n"/>
      <c r="H28" s="29" t="n"/>
      <c r="I28" s="30">
        <f>IF(OR(G28="",H28=""),"",G28-H28)</f>
        <v/>
      </c>
      <c r="J28" s="6" t="n"/>
      <c r="K28" s="7">
        <f>IF(J28="","",J28*12)</f>
        <v/>
      </c>
      <c r="L28" s="8" t="n"/>
      <c r="M28" s="8" t="n"/>
      <c r="N28" s="8" t="n"/>
      <c r="O28" s="9">
        <f>IF(OR(L28="",M28=""),"",L28+M28)</f>
        <v/>
      </c>
      <c r="P28" s="8" t="n"/>
      <c r="Q28" s="31" t="n"/>
      <c r="R28" s="30">
        <f>IF(OR(C28="",I28="",K28=""),"",IF(C28="Fisso",IF(N28="","",-PMT(N28/12,K28,I28)),IF(O28="","",-PMT(O28/12,K28,I28))))</f>
        <v/>
      </c>
      <c r="S28" s="30">
        <f>IF(OR(C28="",I28="",K28="",R28=""),"",IF(C28="Variabile",IF(OR(O28="",P28=""),"",-PMT(MIN(O28+P28,16%)/12,K28,I28)),R28))</f>
        <v/>
      </c>
      <c r="T28" s="30">
        <f>IF(OR(R28="",K28="",I28=""),"",R28*K28-I28)</f>
        <v/>
      </c>
      <c r="U28" s="30">
        <f>IF(OR(S28="",I28="",Q28=""),"",S28+I28*(Q28/100))</f>
        <v/>
      </c>
      <c r="V28" s="9">
        <f>IF(OR(I28="",G28="",G28=0),"",I28/G28)</f>
        <v/>
      </c>
      <c r="W28" s="11">
        <f>IF(R28="","",IF(R28&lt;='Parametri e Riepilogo'!$B$3*'Parametri e Riepilogo'!$B$4,"Sostenibile","Da valutare"))</f>
        <v/>
      </c>
      <c r="X28" s="12" t="n"/>
      <c r="Y28" s="32" t="n"/>
    </row>
    <row r="29" ht="32" customHeight="1">
      <c r="A29" s="2" t="n"/>
      <c r="B29" s="3" t="n"/>
      <c r="C29" s="2" t="n"/>
      <c r="D29" s="2" t="n"/>
      <c r="E29" s="3" t="n"/>
      <c r="F29" s="3" t="n"/>
      <c r="G29" s="29" t="n"/>
      <c r="H29" s="29" t="n"/>
      <c r="I29" s="33">
        <f>IF(OR(G29="",H29=""),"",G29-H29)</f>
        <v/>
      </c>
      <c r="J29" s="6" t="n"/>
      <c r="K29" s="15">
        <f>IF(J29="","",J29*12)</f>
        <v/>
      </c>
      <c r="L29" s="8" t="n"/>
      <c r="M29" s="8" t="n"/>
      <c r="N29" s="8" t="n"/>
      <c r="O29" s="16">
        <f>IF(OR(L29="",M29=""),"",L29+M29)</f>
        <v/>
      </c>
      <c r="P29" s="8" t="n"/>
      <c r="Q29" s="31" t="n"/>
      <c r="R29" s="33">
        <f>IF(OR(C29="",I29="",K29=""),"",IF(C29="Fisso",IF(N29="","",-PMT(N29/12,K29,I29)),IF(O29="","",-PMT(O29/12,K29,I29))))</f>
        <v/>
      </c>
      <c r="S29" s="33">
        <f>IF(OR(C29="",I29="",K29="",R29=""),"",IF(C29="Variabile",IF(OR(O29="",P29=""),"",-PMT(MIN(O29+P29,16%)/12,K29,I29)),R29))</f>
        <v/>
      </c>
      <c r="T29" s="33">
        <f>IF(OR(R29="",K29="",I29=""),"",R29*K29-I29)</f>
        <v/>
      </c>
      <c r="U29" s="33">
        <f>IF(OR(S29="",I29="",Q29=""),"",S29+I29*(Q29/100))</f>
        <v/>
      </c>
      <c r="V29" s="16">
        <f>IF(OR(I29="",G29="",G29=0),"",I29/G29)</f>
        <v/>
      </c>
      <c r="W29" s="17">
        <f>IF(R29="","",IF(R29&lt;='Parametri e Riepilogo'!$B$3*'Parametri e Riepilogo'!$B$4,"Sostenibile","Da valutare"))</f>
        <v/>
      </c>
      <c r="X29" s="12" t="n"/>
      <c r="Y29" s="32" t="n"/>
    </row>
    <row r="30" ht="32" customHeight="1">
      <c r="A30" s="2" t="n"/>
      <c r="B30" s="3" t="n"/>
      <c r="C30" s="2" t="n"/>
      <c r="D30" s="2" t="n"/>
      <c r="E30" s="3" t="n"/>
      <c r="F30" s="3" t="n"/>
      <c r="G30" s="29" t="n"/>
      <c r="H30" s="29" t="n"/>
      <c r="I30" s="30">
        <f>IF(OR(G30="",H30=""),"",G30-H30)</f>
        <v/>
      </c>
      <c r="J30" s="6" t="n"/>
      <c r="K30" s="7">
        <f>IF(J30="","",J30*12)</f>
        <v/>
      </c>
      <c r="L30" s="8" t="n"/>
      <c r="M30" s="8" t="n"/>
      <c r="N30" s="8" t="n"/>
      <c r="O30" s="9">
        <f>IF(OR(L30="",M30=""),"",L30+M30)</f>
        <v/>
      </c>
      <c r="P30" s="8" t="n"/>
      <c r="Q30" s="31" t="n"/>
      <c r="R30" s="30">
        <f>IF(OR(C30="",I30="",K30=""),"",IF(C30="Fisso",IF(N30="","",-PMT(N30/12,K30,I30)),IF(O30="","",-PMT(O30/12,K30,I30))))</f>
        <v/>
      </c>
      <c r="S30" s="30">
        <f>IF(OR(C30="",I30="",K30="",R30=""),"",IF(C30="Variabile",IF(OR(O30="",P30=""),"",-PMT(MIN(O30+P30,16%)/12,K30,I30)),R30))</f>
        <v/>
      </c>
      <c r="T30" s="30">
        <f>IF(OR(R30="",K30="",I30=""),"",R30*K30-I30)</f>
        <v/>
      </c>
      <c r="U30" s="30">
        <f>IF(OR(S30="",I30="",Q30=""),"",S30+I30*(Q30/100))</f>
        <v/>
      </c>
      <c r="V30" s="9">
        <f>IF(OR(I30="",G30="",G30=0),"",I30/G30)</f>
        <v/>
      </c>
      <c r="W30" s="11">
        <f>IF(R30="","",IF(R30&lt;='Parametri e Riepilogo'!$B$3*'Parametri e Riepilogo'!$B$4,"Sostenibile","Da valutare"))</f>
        <v/>
      </c>
      <c r="X30" s="12" t="n"/>
      <c r="Y30" s="32" t="n"/>
    </row>
    <row r="31" ht="32" customHeight="1">
      <c r="A31" s="2" t="n"/>
      <c r="B31" s="3" t="n"/>
      <c r="C31" s="2" t="n"/>
      <c r="D31" s="2" t="n"/>
      <c r="E31" s="3" t="n"/>
      <c r="F31" s="3" t="n"/>
      <c r="G31" s="29" t="n"/>
      <c r="H31" s="29" t="n"/>
      <c r="I31" s="33">
        <f>IF(OR(G31="",H31=""),"",G31-H31)</f>
        <v/>
      </c>
      <c r="J31" s="6" t="n"/>
      <c r="K31" s="15">
        <f>IF(J31="","",J31*12)</f>
        <v/>
      </c>
      <c r="L31" s="8" t="n"/>
      <c r="M31" s="8" t="n"/>
      <c r="N31" s="8" t="n"/>
      <c r="O31" s="16">
        <f>IF(OR(L31="",M31=""),"",L31+M31)</f>
        <v/>
      </c>
      <c r="P31" s="8" t="n"/>
      <c r="Q31" s="31" t="n"/>
      <c r="R31" s="33">
        <f>IF(OR(C31="",I31="",K31=""),"",IF(C31="Fisso",IF(N31="","",-PMT(N31/12,K31,I31)),IF(O31="","",-PMT(O31/12,K31,I31))))</f>
        <v/>
      </c>
      <c r="S31" s="33">
        <f>IF(OR(C31="",I31="",K31="",R31=""),"",IF(C31="Variabile",IF(OR(O31="",P31=""),"",-PMT(MIN(O31+P31,16%)/12,K31,I31)),R31))</f>
        <v/>
      </c>
      <c r="T31" s="33">
        <f>IF(OR(R31="",K31="",I31=""),"",R31*K31-I31)</f>
        <v/>
      </c>
      <c r="U31" s="33">
        <f>IF(OR(S31="",I31="",Q31=""),"",S31+I31*(Q31/100))</f>
        <v/>
      </c>
      <c r="V31" s="16">
        <f>IF(OR(I31="",G31="",G31=0),"",I31/G31)</f>
        <v/>
      </c>
      <c r="W31" s="17">
        <f>IF(R31="","",IF(R31&lt;='Parametri e Riepilogo'!$B$3*'Parametri e Riepilogo'!$B$4,"Sostenibile","Da valutare"))</f>
        <v/>
      </c>
      <c r="X31" s="12" t="n"/>
      <c r="Y31" s="32" t="n"/>
    </row>
    <row r="32" ht="32" customHeight="1">
      <c r="A32" s="2" t="n"/>
      <c r="B32" s="3" t="n"/>
      <c r="C32" s="2" t="n"/>
      <c r="D32" s="2" t="n"/>
      <c r="E32" s="3" t="n"/>
      <c r="F32" s="3" t="n"/>
      <c r="G32" s="29" t="n"/>
      <c r="H32" s="29" t="n"/>
      <c r="I32" s="30">
        <f>IF(OR(G32="",H32=""),"",G32-H32)</f>
        <v/>
      </c>
      <c r="J32" s="6" t="n"/>
      <c r="K32" s="7">
        <f>IF(J32="","",J32*12)</f>
        <v/>
      </c>
      <c r="L32" s="8" t="n"/>
      <c r="M32" s="8" t="n"/>
      <c r="N32" s="8" t="n"/>
      <c r="O32" s="9">
        <f>IF(OR(L32="",M32=""),"",L32+M32)</f>
        <v/>
      </c>
      <c r="P32" s="8" t="n"/>
      <c r="Q32" s="31" t="n"/>
      <c r="R32" s="30">
        <f>IF(OR(C32="",I32="",K32=""),"",IF(C32="Fisso",IF(N32="","",-PMT(N32/12,K32,I32)),IF(O32="","",-PMT(O32/12,K32,I32))))</f>
        <v/>
      </c>
      <c r="S32" s="30">
        <f>IF(OR(C32="",I32="",K32="",R32=""),"",IF(C32="Variabile",IF(OR(O32="",P32=""),"",-PMT(MIN(O32+P32,16%)/12,K32,I32)),R32))</f>
        <v/>
      </c>
      <c r="T32" s="30">
        <f>IF(OR(R32="",K32="",I32=""),"",R32*K32-I32)</f>
        <v/>
      </c>
      <c r="U32" s="30">
        <f>IF(OR(S32="",I32="",Q32=""),"",S32+I32*(Q32/100))</f>
        <v/>
      </c>
      <c r="V32" s="9">
        <f>IF(OR(I32="",G32="",G32=0),"",I32/G32)</f>
        <v/>
      </c>
      <c r="W32" s="11">
        <f>IF(R32="","",IF(R32&lt;='Parametri e Riepilogo'!$B$3*'Parametri e Riepilogo'!$B$4,"Sostenibile","Da valutare"))</f>
        <v/>
      </c>
      <c r="X32" s="12" t="n"/>
      <c r="Y32" s="32" t="n"/>
    </row>
    <row r="33" ht="32" customHeight="1">
      <c r="A33" s="2" t="n"/>
      <c r="B33" s="3" t="n"/>
      <c r="C33" s="2" t="n"/>
      <c r="D33" s="2" t="n"/>
      <c r="E33" s="3" t="n"/>
      <c r="F33" s="3" t="n"/>
      <c r="G33" s="29" t="n"/>
      <c r="H33" s="29" t="n"/>
      <c r="I33" s="33">
        <f>IF(OR(G33="",H33=""),"",G33-H33)</f>
        <v/>
      </c>
      <c r="J33" s="6" t="n"/>
      <c r="K33" s="15">
        <f>IF(J33="","",J33*12)</f>
        <v/>
      </c>
      <c r="L33" s="8" t="n"/>
      <c r="M33" s="8" t="n"/>
      <c r="N33" s="8" t="n"/>
      <c r="O33" s="16">
        <f>IF(OR(L33="",M33=""),"",L33+M33)</f>
        <v/>
      </c>
      <c r="P33" s="8" t="n"/>
      <c r="Q33" s="31" t="n"/>
      <c r="R33" s="33">
        <f>IF(OR(C33="",I33="",K33=""),"",IF(C33="Fisso",IF(N33="","",-PMT(N33/12,K33,I33)),IF(O33="","",-PMT(O33/12,K33,I33))))</f>
        <v/>
      </c>
      <c r="S33" s="33">
        <f>IF(OR(C33="",I33="",K33="",R33=""),"",IF(C33="Variabile",IF(OR(O33="",P33=""),"",-PMT(MIN(O33+P33,16%)/12,K33,I33)),R33))</f>
        <v/>
      </c>
      <c r="T33" s="33">
        <f>IF(OR(R33="",K33="",I33=""),"",R33*K33-I33)</f>
        <v/>
      </c>
      <c r="U33" s="33">
        <f>IF(OR(S33="",I33="",Q33=""),"",S33+I33*(Q33/100))</f>
        <v/>
      </c>
      <c r="V33" s="16">
        <f>IF(OR(I33="",G33="",G33=0),"",I33/G33)</f>
        <v/>
      </c>
      <c r="W33" s="17">
        <f>IF(R33="","",IF(R33&lt;='Parametri e Riepilogo'!$B$3*'Parametri e Riepilogo'!$B$4,"Sostenibile","Da valutare"))</f>
        <v/>
      </c>
      <c r="X33" s="12" t="n"/>
      <c r="Y33" s="32" t="n"/>
    </row>
    <row r="34" ht="32" customHeight="1">
      <c r="A34" s="2" t="n"/>
      <c r="B34" s="3" t="n"/>
      <c r="C34" s="2" t="n"/>
      <c r="D34" s="2" t="n"/>
      <c r="E34" s="3" t="n"/>
      <c r="F34" s="3" t="n"/>
      <c r="G34" s="29" t="n"/>
      <c r="H34" s="29" t="n"/>
      <c r="I34" s="30">
        <f>IF(OR(G34="",H34=""),"",G34-H34)</f>
        <v/>
      </c>
      <c r="J34" s="6" t="n"/>
      <c r="K34" s="7">
        <f>IF(J34="","",J34*12)</f>
        <v/>
      </c>
      <c r="L34" s="8" t="n"/>
      <c r="M34" s="8" t="n"/>
      <c r="N34" s="8" t="n"/>
      <c r="O34" s="9">
        <f>IF(OR(L34="",M34=""),"",L34+M34)</f>
        <v/>
      </c>
      <c r="P34" s="8" t="n"/>
      <c r="Q34" s="31" t="n"/>
      <c r="R34" s="30">
        <f>IF(OR(C34="",I34="",K34=""),"",IF(C34="Fisso",IF(N34="","",-PMT(N34/12,K34,I34)),IF(O34="","",-PMT(O34/12,K34,I34))))</f>
        <v/>
      </c>
      <c r="S34" s="30">
        <f>IF(OR(C34="",I34="",K34="",R34=""),"",IF(C34="Variabile",IF(OR(O34="",P34=""),"",-PMT(MIN(O34+P34,16%)/12,K34,I34)),R34))</f>
        <v/>
      </c>
      <c r="T34" s="30">
        <f>IF(OR(R34="",K34="",I34=""),"",R34*K34-I34)</f>
        <v/>
      </c>
      <c r="U34" s="30">
        <f>IF(OR(S34="",I34="",Q34=""),"",S34+I34*(Q34/100))</f>
        <v/>
      </c>
      <c r="V34" s="9">
        <f>IF(OR(I34="",G34="",G34=0),"",I34/G34)</f>
        <v/>
      </c>
      <c r="W34" s="11">
        <f>IF(R34="","",IF(R34&lt;='Parametri e Riepilogo'!$B$3*'Parametri e Riepilogo'!$B$4,"Sostenibile","Da valutare"))</f>
        <v/>
      </c>
      <c r="X34" s="12" t="n"/>
      <c r="Y34" s="32" t="n"/>
    </row>
    <row r="35" ht="32" customHeight="1">
      <c r="A35" s="2" t="n"/>
      <c r="B35" s="3" t="n"/>
      <c r="C35" s="2" t="n"/>
      <c r="D35" s="2" t="n"/>
      <c r="E35" s="3" t="n"/>
      <c r="F35" s="3" t="n"/>
      <c r="G35" s="29" t="n"/>
      <c r="H35" s="29" t="n"/>
      <c r="I35" s="33">
        <f>IF(OR(G35="",H35=""),"",G35-H35)</f>
        <v/>
      </c>
      <c r="J35" s="6" t="n"/>
      <c r="K35" s="15">
        <f>IF(J35="","",J35*12)</f>
        <v/>
      </c>
      <c r="L35" s="8" t="n"/>
      <c r="M35" s="8" t="n"/>
      <c r="N35" s="8" t="n"/>
      <c r="O35" s="16">
        <f>IF(OR(L35="",M35=""),"",L35+M35)</f>
        <v/>
      </c>
      <c r="P35" s="8" t="n"/>
      <c r="Q35" s="31" t="n"/>
      <c r="R35" s="33">
        <f>IF(OR(C35="",I35="",K35=""),"",IF(C35="Fisso",IF(N35="","",-PMT(N35/12,K35,I35)),IF(O35="","",-PMT(O35/12,K35,I35))))</f>
        <v/>
      </c>
      <c r="S35" s="33">
        <f>IF(OR(C35="",I35="",K35="",R35=""),"",IF(C35="Variabile",IF(OR(O35="",P35=""),"",-PMT(MIN(O35+P35,16%)/12,K35,I35)),R35))</f>
        <v/>
      </c>
      <c r="T35" s="33">
        <f>IF(OR(R35="",K35="",I35=""),"",R35*K35-I35)</f>
        <v/>
      </c>
      <c r="U35" s="33">
        <f>IF(OR(S35="",I35="",Q35=""),"",S35+I35*(Q35/100))</f>
        <v/>
      </c>
      <c r="V35" s="16">
        <f>IF(OR(I35="",G35="",G35=0),"",I35/G35)</f>
        <v/>
      </c>
      <c r="W35" s="17">
        <f>IF(R35="","",IF(R35&lt;='Parametri e Riepilogo'!$B$3*'Parametri e Riepilogo'!$B$4,"Sostenibile","Da valutare"))</f>
        <v/>
      </c>
      <c r="X35" s="12" t="n"/>
      <c r="Y35" s="32" t="n"/>
    </row>
    <row r="36" ht="32" customHeight="1">
      <c r="A36" s="2" t="n"/>
      <c r="B36" s="3" t="n"/>
      <c r="C36" s="2" t="n"/>
      <c r="D36" s="2" t="n"/>
      <c r="E36" s="3" t="n"/>
      <c r="F36" s="3" t="n"/>
      <c r="G36" s="29" t="n"/>
      <c r="H36" s="29" t="n"/>
      <c r="I36" s="30">
        <f>IF(OR(G36="",H36=""),"",G36-H36)</f>
        <v/>
      </c>
      <c r="J36" s="6" t="n"/>
      <c r="K36" s="7">
        <f>IF(J36="","",J36*12)</f>
        <v/>
      </c>
      <c r="L36" s="8" t="n"/>
      <c r="M36" s="8" t="n"/>
      <c r="N36" s="8" t="n"/>
      <c r="O36" s="9">
        <f>IF(OR(L36="",M36=""),"",L36+M36)</f>
        <v/>
      </c>
      <c r="P36" s="8" t="n"/>
      <c r="Q36" s="31" t="n"/>
      <c r="R36" s="30">
        <f>IF(OR(C36="",I36="",K36=""),"",IF(C36="Fisso",IF(N36="","",-PMT(N36/12,K36,I36)),IF(O36="","",-PMT(O36/12,K36,I36))))</f>
        <v/>
      </c>
      <c r="S36" s="30">
        <f>IF(OR(C36="",I36="",K36="",R36=""),"",IF(C36="Variabile",IF(OR(O36="",P36=""),"",-PMT(MIN(O36+P36,16%)/12,K36,I36)),R36))</f>
        <v/>
      </c>
      <c r="T36" s="30">
        <f>IF(OR(R36="",K36="",I36=""),"",R36*K36-I36)</f>
        <v/>
      </c>
      <c r="U36" s="30">
        <f>IF(OR(S36="",I36="",Q36=""),"",S36+I36*(Q36/100))</f>
        <v/>
      </c>
      <c r="V36" s="9">
        <f>IF(OR(I36="",G36="",G36=0),"",I36/G36)</f>
        <v/>
      </c>
      <c r="W36" s="11">
        <f>IF(R36="","",IF(R36&lt;='Parametri e Riepilogo'!$B$3*'Parametri e Riepilogo'!$B$4,"Sostenibile","Da valutare"))</f>
        <v/>
      </c>
      <c r="X36" s="12" t="n"/>
      <c r="Y36" s="32" t="n"/>
    </row>
    <row r="37" ht="32" customHeight="1">
      <c r="A37" s="2" t="n"/>
      <c r="B37" s="3" t="n"/>
      <c r="C37" s="2" t="n"/>
      <c r="D37" s="2" t="n"/>
      <c r="E37" s="3" t="n"/>
      <c r="F37" s="3" t="n"/>
      <c r="G37" s="29" t="n"/>
      <c r="H37" s="29" t="n"/>
      <c r="I37" s="33">
        <f>IF(OR(G37="",H37=""),"",G37-H37)</f>
        <v/>
      </c>
      <c r="J37" s="6" t="n"/>
      <c r="K37" s="15">
        <f>IF(J37="","",J37*12)</f>
        <v/>
      </c>
      <c r="L37" s="8" t="n"/>
      <c r="M37" s="8" t="n"/>
      <c r="N37" s="8" t="n"/>
      <c r="O37" s="16">
        <f>IF(OR(L37="",M37=""),"",L37+M37)</f>
        <v/>
      </c>
      <c r="P37" s="8" t="n"/>
      <c r="Q37" s="31" t="n"/>
      <c r="R37" s="33">
        <f>IF(OR(C37="",I37="",K37=""),"",IF(C37="Fisso",IF(N37="","",-PMT(N37/12,K37,I37)),IF(O37="","",-PMT(O37/12,K37,I37))))</f>
        <v/>
      </c>
      <c r="S37" s="33">
        <f>IF(OR(C37="",I37="",K37="",R37=""),"",IF(C37="Variabile",IF(OR(O37="",P37=""),"",-PMT(MIN(O37+P37,16%)/12,K37,I37)),R37))</f>
        <v/>
      </c>
      <c r="T37" s="33">
        <f>IF(OR(R37="",K37="",I37=""),"",R37*K37-I37)</f>
        <v/>
      </c>
      <c r="U37" s="33">
        <f>IF(OR(S37="",I37="",Q37=""),"",S37+I37*(Q37/100))</f>
        <v/>
      </c>
      <c r="V37" s="16">
        <f>IF(OR(I37="",G37="",G37=0),"",I37/G37)</f>
        <v/>
      </c>
      <c r="W37" s="17">
        <f>IF(R37="","",IF(R37&lt;='Parametri e Riepilogo'!$B$3*'Parametri e Riepilogo'!$B$4,"Sostenibile","Da valutare"))</f>
        <v/>
      </c>
      <c r="X37" s="12" t="n"/>
      <c r="Y37" s="32" t="n"/>
    </row>
    <row r="38" ht="32" customHeight="1">
      <c r="A38" s="2" t="n"/>
      <c r="B38" s="3" t="n"/>
      <c r="C38" s="2" t="n"/>
      <c r="D38" s="2" t="n"/>
      <c r="E38" s="3" t="n"/>
      <c r="F38" s="3" t="n"/>
      <c r="G38" s="29" t="n"/>
      <c r="H38" s="29" t="n"/>
      <c r="I38" s="30">
        <f>IF(OR(G38="",H38=""),"",G38-H38)</f>
        <v/>
      </c>
      <c r="J38" s="6" t="n"/>
      <c r="K38" s="7">
        <f>IF(J38="","",J38*12)</f>
        <v/>
      </c>
      <c r="L38" s="8" t="n"/>
      <c r="M38" s="8" t="n"/>
      <c r="N38" s="8" t="n"/>
      <c r="O38" s="9">
        <f>IF(OR(L38="",M38=""),"",L38+M38)</f>
        <v/>
      </c>
      <c r="P38" s="8" t="n"/>
      <c r="Q38" s="31" t="n"/>
      <c r="R38" s="30">
        <f>IF(OR(C38="",I38="",K38=""),"",IF(C38="Fisso",IF(N38="","",-PMT(N38/12,K38,I38)),IF(O38="","",-PMT(O38/12,K38,I38))))</f>
        <v/>
      </c>
      <c r="S38" s="30">
        <f>IF(OR(C38="",I38="",K38="",R38=""),"",IF(C38="Variabile",IF(OR(O38="",P38=""),"",-PMT(MIN(O38+P38,16%)/12,K38,I38)),R38))</f>
        <v/>
      </c>
      <c r="T38" s="30">
        <f>IF(OR(R38="",K38="",I38=""),"",R38*K38-I38)</f>
        <v/>
      </c>
      <c r="U38" s="30">
        <f>IF(OR(S38="",I38="",Q38=""),"",S38+I38*(Q38/100))</f>
        <v/>
      </c>
      <c r="V38" s="9">
        <f>IF(OR(I38="",G38="",G38=0),"",I38/G38)</f>
        <v/>
      </c>
      <c r="W38" s="11">
        <f>IF(R38="","",IF(R38&lt;='Parametri e Riepilogo'!$B$3*'Parametri e Riepilogo'!$B$4,"Sostenibile","Da valutare"))</f>
        <v/>
      </c>
      <c r="X38" s="12" t="n"/>
      <c r="Y38" s="32" t="n"/>
    </row>
    <row r="39" ht="32" customHeight="1">
      <c r="A39" s="2" t="n"/>
      <c r="B39" s="3" t="n"/>
      <c r="C39" s="2" t="n"/>
      <c r="D39" s="2" t="n"/>
      <c r="E39" s="3" t="n"/>
      <c r="F39" s="3" t="n"/>
      <c r="G39" s="29" t="n"/>
      <c r="H39" s="29" t="n"/>
      <c r="I39" s="33">
        <f>IF(OR(G39="",H39=""),"",G39-H39)</f>
        <v/>
      </c>
      <c r="J39" s="6" t="n"/>
      <c r="K39" s="15">
        <f>IF(J39="","",J39*12)</f>
        <v/>
      </c>
      <c r="L39" s="8" t="n"/>
      <c r="M39" s="8" t="n"/>
      <c r="N39" s="8" t="n"/>
      <c r="O39" s="16">
        <f>IF(OR(L39="",M39=""),"",L39+M39)</f>
        <v/>
      </c>
      <c r="P39" s="8" t="n"/>
      <c r="Q39" s="31" t="n"/>
      <c r="R39" s="33">
        <f>IF(OR(C39="",I39="",K39=""),"",IF(C39="Fisso",IF(N39="","",-PMT(N39/12,K39,I39)),IF(O39="","",-PMT(O39/12,K39,I39))))</f>
        <v/>
      </c>
      <c r="S39" s="33">
        <f>IF(OR(C39="",I39="",K39="",R39=""),"",IF(C39="Variabile",IF(OR(O39="",P39=""),"",-PMT(MIN(O39+P39,16%)/12,K39,I39)),R39))</f>
        <v/>
      </c>
      <c r="T39" s="33">
        <f>IF(OR(R39="",K39="",I39=""),"",R39*K39-I39)</f>
        <v/>
      </c>
      <c r="U39" s="33">
        <f>IF(OR(S39="",I39="",Q39=""),"",S39+I39*(Q39/100))</f>
        <v/>
      </c>
      <c r="V39" s="16">
        <f>IF(OR(I39="",G39="",G39=0),"",I39/G39)</f>
        <v/>
      </c>
      <c r="W39" s="17">
        <f>IF(R39="","",IF(R39&lt;='Parametri e Riepilogo'!$B$3*'Parametri e Riepilogo'!$B$4,"Sostenibile","Da valutare"))</f>
        <v/>
      </c>
      <c r="X39" s="12" t="n"/>
      <c r="Y39" s="32" t="n"/>
    </row>
    <row r="40" ht="32" customHeight="1">
      <c r="A40" s="2" t="n"/>
      <c r="B40" s="3" t="n"/>
      <c r="C40" s="2" t="n"/>
      <c r="D40" s="2" t="n"/>
      <c r="E40" s="3" t="n"/>
      <c r="F40" s="3" t="n"/>
      <c r="G40" s="29" t="n"/>
      <c r="H40" s="29" t="n"/>
      <c r="I40" s="30">
        <f>IF(OR(G40="",H40=""),"",G40-H40)</f>
        <v/>
      </c>
      <c r="J40" s="6" t="n"/>
      <c r="K40" s="7">
        <f>IF(J40="","",J40*12)</f>
        <v/>
      </c>
      <c r="L40" s="8" t="n"/>
      <c r="M40" s="8" t="n"/>
      <c r="N40" s="8" t="n"/>
      <c r="O40" s="9">
        <f>IF(OR(L40="",M40=""),"",L40+M40)</f>
        <v/>
      </c>
      <c r="P40" s="8" t="n"/>
      <c r="Q40" s="31" t="n"/>
      <c r="R40" s="30">
        <f>IF(OR(C40="",I40="",K40=""),"",IF(C40="Fisso",IF(N40="","",-PMT(N40/12,K40,I40)),IF(O40="","",-PMT(O40/12,K40,I40))))</f>
        <v/>
      </c>
      <c r="S40" s="30">
        <f>IF(OR(C40="",I40="",K40="",R40=""),"",IF(C40="Variabile",IF(OR(O40="",P40=""),"",-PMT(MIN(O40+P40,16%)/12,K40,I40)),R40))</f>
        <v/>
      </c>
      <c r="T40" s="30">
        <f>IF(OR(R40="",K40="",I40=""),"",R40*K40-I40)</f>
        <v/>
      </c>
      <c r="U40" s="30">
        <f>IF(OR(S40="",I40="",Q40=""),"",S40+I40*(Q40/100))</f>
        <v/>
      </c>
      <c r="V40" s="9">
        <f>IF(OR(I40="",G40="",G40=0),"",I40/G40)</f>
        <v/>
      </c>
      <c r="W40" s="11">
        <f>IF(R40="","",IF(R40&lt;='Parametri e Riepilogo'!$B$3*'Parametri e Riepilogo'!$B$4,"Sostenibile","Da valutare"))</f>
        <v/>
      </c>
      <c r="X40" s="12" t="n"/>
      <c r="Y40" s="32" t="n"/>
    </row>
    <row r="41" ht="32" customHeight="1">
      <c r="A41" s="2" t="n"/>
      <c r="B41" s="3" t="n"/>
      <c r="C41" s="2" t="n"/>
      <c r="D41" s="2" t="n"/>
      <c r="E41" s="3" t="n"/>
      <c r="F41" s="3" t="n"/>
      <c r="G41" s="29" t="n"/>
      <c r="H41" s="29" t="n"/>
      <c r="I41" s="33">
        <f>IF(OR(G41="",H41=""),"",G41-H41)</f>
        <v/>
      </c>
      <c r="J41" s="6" t="n"/>
      <c r="K41" s="15">
        <f>IF(J41="","",J41*12)</f>
        <v/>
      </c>
      <c r="L41" s="8" t="n"/>
      <c r="M41" s="8" t="n"/>
      <c r="N41" s="8" t="n"/>
      <c r="O41" s="16">
        <f>IF(OR(L41="",M41=""),"",L41+M41)</f>
        <v/>
      </c>
      <c r="P41" s="8" t="n"/>
      <c r="Q41" s="31" t="n"/>
      <c r="R41" s="33">
        <f>IF(OR(C41="",I41="",K41=""),"",IF(C41="Fisso",IF(N41="","",-PMT(N41/12,K41,I41)),IF(O41="","",-PMT(O41/12,K41,I41))))</f>
        <v/>
      </c>
      <c r="S41" s="33">
        <f>IF(OR(C41="",I41="",K41="",R41=""),"",IF(C41="Variabile",IF(OR(O41="",P41=""),"",-PMT(MIN(O41+P41,16%)/12,K41,I41)),R41))</f>
        <v/>
      </c>
      <c r="T41" s="33">
        <f>IF(OR(R41="",K41="",I41=""),"",R41*K41-I41)</f>
        <v/>
      </c>
      <c r="U41" s="33">
        <f>IF(OR(S41="",I41="",Q41=""),"",S41+I41*(Q41/100))</f>
        <v/>
      </c>
      <c r="V41" s="16">
        <f>IF(OR(I41="",G41="",G41=0),"",I41/G41)</f>
        <v/>
      </c>
      <c r="W41" s="17">
        <f>IF(R41="","",IF(R41&lt;='Parametri e Riepilogo'!$B$3*'Parametri e Riepilogo'!$B$4,"Sostenibile","Da valutare"))</f>
        <v/>
      </c>
      <c r="X41" s="12" t="n"/>
      <c r="Y41" s="32" t="n"/>
    </row>
    <row r="42" ht="32" customHeight="1">
      <c r="A42" s="2" t="n"/>
      <c r="B42" s="3" t="n"/>
      <c r="C42" s="2" t="n"/>
      <c r="D42" s="2" t="n"/>
      <c r="E42" s="3" t="n"/>
      <c r="F42" s="3" t="n"/>
      <c r="G42" s="29" t="n"/>
      <c r="H42" s="29" t="n"/>
      <c r="I42" s="30">
        <f>IF(OR(G42="",H42=""),"",G42-H42)</f>
        <v/>
      </c>
      <c r="J42" s="6" t="n"/>
      <c r="K42" s="7">
        <f>IF(J42="","",J42*12)</f>
        <v/>
      </c>
      <c r="L42" s="8" t="n"/>
      <c r="M42" s="8" t="n"/>
      <c r="N42" s="8" t="n"/>
      <c r="O42" s="9">
        <f>IF(OR(L42="",M42=""),"",L42+M42)</f>
        <v/>
      </c>
      <c r="P42" s="8" t="n"/>
      <c r="Q42" s="31" t="n"/>
      <c r="R42" s="30">
        <f>IF(OR(C42="",I42="",K42=""),"",IF(C42="Fisso",IF(N42="","",-PMT(N42/12,K42,I42)),IF(O42="","",-PMT(O42/12,K42,I42))))</f>
        <v/>
      </c>
      <c r="S42" s="30">
        <f>IF(OR(C42="",I42="",K42="",R42=""),"",IF(C42="Variabile",IF(OR(O42="",P42=""),"",-PMT(MIN(O42+P42,16%)/12,K42,I42)),R42))</f>
        <v/>
      </c>
      <c r="T42" s="30">
        <f>IF(OR(R42="",K42="",I42=""),"",R42*K42-I42)</f>
        <v/>
      </c>
      <c r="U42" s="30">
        <f>IF(OR(S42="",I42="",Q42=""),"",S42+I42*(Q42/100))</f>
        <v/>
      </c>
      <c r="V42" s="9">
        <f>IF(OR(I42="",G42="",G42=0),"",I42/G42)</f>
        <v/>
      </c>
      <c r="W42" s="11">
        <f>IF(R42="","",IF(R42&lt;='Parametri e Riepilogo'!$B$3*'Parametri e Riepilogo'!$B$4,"Sostenibile","Da valutare"))</f>
        <v/>
      </c>
      <c r="X42" s="12" t="n"/>
      <c r="Y42" s="32" t="n"/>
    </row>
    <row r="43" ht="32" customHeight="1">
      <c r="A43" s="2" t="n"/>
      <c r="B43" s="3" t="n"/>
      <c r="C43" s="2" t="n"/>
      <c r="D43" s="2" t="n"/>
      <c r="E43" s="3" t="n"/>
      <c r="F43" s="3" t="n"/>
      <c r="G43" s="29" t="n"/>
      <c r="H43" s="29" t="n"/>
      <c r="I43" s="33">
        <f>IF(OR(G43="",H43=""),"",G43-H43)</f>
        <v/>
      </c>
      <c r="J43" s="6" t="n"/>
      <c r="K43" s="15">
        <f>IF(J43="","",J43*12)</f>
        <v/>
      </c>
      <c r="L43" s="8" t="n"/>
      <c r="M43" s="8" t="n"/>
      <c r="N43" s="8" t="n"/>
      <c r="O43" s="16">
        <f>IF(OR(L43="",M43=""),"",L43+M43)</f>
        <v/>
      </c>
      <c r="P43" s="8" t="n"/>
      <c r="Q43" s="31" t="n"/>
      <c r="R43" s="33">
        <f>IF(OR(C43="",I43="",K43=""),"",IF(C43="Fisso",IF(N43="","",-PMT(N43/12,K43,I43)),IF(O43="","",-PMT(O43/12,K43,I43))))</f>
        <v/>
      </c>
      <c r="S43" s="33">
        <f>IF(OR(C43="",I43="",K43="",R43=""),"",IF(C43="Variabile",IF(OR(O43="",P43=""),"",-PMT(MIN(O43+P43,16%)/12,K43,I43)),R43))</f>
        <v/>
      </c>
      <c r="T43" s="33">
        <f>IF(OR(R43="",K43="",I43=""),"",R43*K43-I43)</f>
        <v/>
      </c>
      <c r="U43" s="33">
        <f>IF(OR(S43="",I43="",Q43=""),"",S43+I43*(Q43/100))</f>
        <v/>
      </c>
      <c r="V43" s="16">
        <f>IF(OR(I43="",G43="",G43=0),"",I43/G43)</f>
        <v/>
      </c>
      <c r="W43" s="17">
        <f>IF(R43="","",IF(R43&lt;='Parametri e Riepilogo'!$B$3*'Parametri e Riepilogo'!$B$4,"Sostenibile","Da valutare"))</f>
        <v/>
      </c>
      <c r="X43" s="12" t="n"/>
      <c r="Y43" s="32" t="n"/>
    </row>
    <row r="44" ht="32" customHeight="1">
      <c r="A44" s="2" t="n"/>
      <c r="B44" s="3" t="n"/>
      <c r="C44" s="2" t="n"/>
      <c r="D44" s="2" t="n"/>
      <c r="E44" s="3" t="n"/>
      <c r="F44" s="3" t="n"/>
      <c r="G44" s="29" t="n"/>
      <c r="H44" s="29" t="n"/>
      <c r="I44" s="30">
        <f>IF(OR(G44="",H44=""),"",G44-H44)</f>
        <v/>
      </c>
      <c r="J44" s="6" t="n"/>
      <c r="K44" s="7">
        <f>IF(J44="","",J44*12)</f>
        <v/>
      </c>
      <c r="L44" s="8" t="n"/>
      <c r="M44" s="8" t="n"/>
      <c r="N44" s="8" t="n"/>
      <c r="O44" s="9">
        <f>IF(OR(L44="",M44=""),"",L44+M44)</f>
        <v/>
      </c>
      <c r="P44" s="8" t="n"/>
      <c r="Q44" s="31" t="n"/>
      <c r="R44" s="30">
        <f>IF(OR(C44="",I44="",K44=""),"",IF(C44="Fisso",IF(N44="","",-PMT(N44/12,K44,I44)),IF(O44="","",-PMT(O44/12,K44,I44))))</f>
        <v/>
      </c>
      <c r="S44" s="30">
        <f>IF(OR(C44="",I44="",K44="",R44=""),"",IF(C44="Variabile",IF(OR(O44="",P44=""),"",-PMT(MIN(O44+P44,16%)/12,K44,I44)),R44))</f>
        <v/>
      </c>
      <c r="T44" s="30">
        <f>IF(OR(R44="",K44="",I44=""),"",R44*K44-I44)</f>
        <v/>
      </c>
      <c r="U44" s="30">
        <f>IF(OR(S44="",I44="",Q44=""),"",S44+I44*(Q44/100))</f>
        <v/>
      </c>
      <c r="V44" s="9">
        <f>IF(OR(I44="",G44="",G44=0),"",I44/G44)</f>
        <v/>
      </c>
      <c r="W44" s="11">
        <f>IF(R44="","",IF(R44&lt;='Parametri e Riepilogo'!$B$3*'Parametri e Riepilogo'!$B$4,"Sostenibile","Da valutare"))</f>
        <v/>
      </c>
      <c r="X44" s="12" t="n"/>
      <c r="Y44" s="32" t="n"/>
    </row>
    <row r="45" ht="32" customHeight="1">
      <c r="A45" s="2" t="n"/>
      <c r="B45" s="3" t="n"/>
      <c r="C45" s="2" t="n"/>
      <c r="D45" s="2" t="n"/>
      <c r="E45" s="3" t="n"/>
      <c r="F45" s="3" t="n"/>
      <c r="G45" s="29" t="n"/>
      <c r="H45" s="29" t="n"/>
      <c r="I45" s="33">
        <f>IF(OR(G45="",H45=""),"",G45-H45)</f>
        <v/>
      </c>
      <c r="J45" s="6" t="n"/>
      <c r="K45" s="15">
        <f>IF(J45="","",J45*12)</f>
        <v/>
      </c>
      <c r="L45" s="8" t="n"/>
      <c r="M45" s="8" t="n"/>
      <c r="N45" s="8" t="n"/>
      <c r="O45" s="16">
        <f>IF(OR(L45="",M45=""),"",L45+M45)</f>
        <v/>
      </c>
      <c r="P45" s="8" t="n"/>
      <c r="Q45" s="31" t="n"/>
      <c r="R45" s="33">
        <f>IF(OR(C45="",I45="",K45=""),"",IF(C45="Fisso",IF(N45="","",-PMT(N45/12,K45,I45)),IF(O45="","",-PMT(O45/12,K45,I45))))</f>
        <v/>
      </c>
      <c r="S45" s="33">
        <f>IF(OR(C45="",I45="",K45="",R45=""),"",IF(C45="Variabile",IF(OR(O45="",P45=""),"",-PMT(MIN(O45+P45,16%)/12,K45,I45)),R45))</f>
        <v/>
      </c>
      <c r="T45" s="33">
        <f>IF(OR(R45="",K45="",I45=""),"",R45*K45-I45)</f>
        <v/>
      </c>
      <c r="U45" s="33">
        <f>IF(OR(S45="",I45="",Q45=""),"",S45+I45*(Q45/100))</f>
        <v/>
      </c>
      <c r="V45" s="16">
        <f>IF(OR(I45="",G45="",G45=0),"",I45/G45)</f>
        <v/>
      </c>
      <c r="W45" s="17">
        <f>IF(R45="","",IF(R45&lt;='Parametri e Riepilogo'!$B$3*'Parametri e Riepilogo'!$B$4,"Sostenibile","Da valutare"))</f>
        <v/>
      </c>
      <c r="X45" s="12" t="n"/>
      <c r="Y45" s="32" t="n"/>
    </row>
    <row r="46" ht="32" customHeight="1">
      <c r="A46" s="2" t="n"/>
      <c r="B46" s="3" t="n"/>
      <c r="C46" s="2" t="n"/>
      <c r="D46" s="2" t="n"/>
      <c r="E46" s="3" t="n"/>
      <c r="F46" s="3" t="n"/>
      <c r="G46" s="29" t="n"/>
      <c r="H46" s="29" t="n"/>
      <c r="I46" s="30">
        <f>IF(OR(G46="",H46=""),"",G46-H46)</f>
        <v/>
      </c>
      <c r="J46" s="6" t="n"/>
      <c r="K46" s="7">
        <f>IF(J46="","",J46*12)</f>
        <v/>
      </c>
      <c r="L46" s="8" t="n"/>
      <c r="M46" s="8" t="n"/>
      <c r="N46" s="8" t="n"/>
      <c r="O46" s="9">
        <f>IF(OR(L46="",M46=""),"",L46+M46)</f>
        <v/>
      </c>
      <c r="P46" s="8" t="n"/>
      <c r="Q46" s="31" t="n"/>
      <c r="R46" s="30">
        <f>IF(OR(C46="",I46="",K46=""),"",IF(C46="Fisso",IF(N46="","",-PMT(N46/12,K46,I46)),IF(O46="","",-PMT(O46/12,K46,I46))))</f>
        <v/>
      </c>
      <c r="S46" s="30">
        <f>IF(OR(C46="",I46="",K46="",R46=""),"",IF(C46="Variabile",IF(OR(O46="",P46=""),"",-PMT(MIN(O46+P46,16%)/12,K46,I46)),R46))</f>
        <v/>
      </c>
      <c r="T46" s="30">
        <f>IF(OR(R46="",K46="",I46=""),"",R46*K46-I46)</f>
        <v/>
      </c>
      <c r="U46" s="30">
        <f>IF(OR(S46="",I46="",Q46=""),"",S46+I46*(Q46/100))</f>
        <v/>
      </c>
      <c r="V46" s="9">
        <f>IF(OR(I46="",G46="",G46=0),"",I46/G46)</f>
        <v/>
      </c>
      <c r="W46" s="11">
        <f>IF(R46="","",IF(R46&lt;='Parametri e Riepilogo'!$B$3*'Parametri e Riepilogo'!$B$4,"Sostenibile","Da valutare"))</f>
        <v/>
      </c>
      <c r="X46" s="12" t="n"/>
      <c r="Y46" s="32" t="n"/>
    </row>
    <row r="47" ht="32" customHeight="1">
      <c r="A47" s="2" t="n"/>
      <c r="B47" s="3" t="n"/>
      <c r="C47" s="2" t="n"/>
      <c r="D47" s="2" t="n"/>
      <c r="E47" s="3" t="n"/>
      <c r="F47" s="3" t="n"/>
      <c r="G47" s="29" t="n"/>
      <c r="H47" s="29" t="n"/>
      <c r="I47" s="33">
        <f>IF(OR(G47="",H47=""),"",G47-H47)</f>
        <v/>
      </c>
      <c r="J47" s="6" t="n"/>
      <c r="K47" s="15">
        <f>IF(J47="","",J47*12)</f>
        <v/>
      </c>
      <c r="L47" s="8" t="n"/>
      <c r="M47" s="8" t="n"/>
      <c r="N47" s="8" t="n"/>
      <c r="O47" s="16">
        <f>IF(OR(L47="",M47=""),"",L47+M47)</f>
        <v/>
      </c>
      <c r="P47" s="8" t="n"/>
      <c r="Q47" s="31" t="n"/>
      <c r="R47" s="33">
        <f>IF(OR(C47="",I47="",K47=""),"",IF(C47="Fisso",IF(N47="","",-PMT(N47/12,K47,I47)),IF(O47="","",-PMT(O47/12,K47,I47))))</f>
        <v/>
      </c>
      <c r="S47" s="33">
        <f>IF(OR(C47="",I47="",K47="",R47=""),"",IF(C47="Variabile",IF(OR(O47="",P47=""),"",-PMT(MIN(O47+P47,16%)/12,K47,I47)),R47))</f>
        <v/>
      </c>
      <c r="T47" s="33">
        <f>IF(OR(R47="",K47="",I47=""),"",R47*K47-I47)</f>
        <v/>
      </c>
      <c r="U47" s="33">
        <f>IF(OR(S47="",I47="",Q47=""),"",S47+I47*(Q47/100))</f>
        <v/>
      </c>
      <c r="V47" s="16">
        <f>IF(OR(I47="",G47="",G47=0),"",I47/G47)</f>
        <v/>
      </c>
      <c r="W47" s="17">
        <f>IF(R47="","",IF(R47&lt;='Parametri e Riepilogo'!$B$3*'Parametri e Riepilogo'!$B$4,"Sostenibile","Da valutare"))</f>
        <v/>
      </c>
      <c r="X47" s="12" t="n"/>
      <c r="Y47" s="32" t="n"/>
    </row>
    <row r="48" ht="32" customHeight="1">
      <c r="A48" s="2" t="n"/>
      <c r="B48" s="3" t="n"/>
      <c r="C48" s="2" t="n"/>
      <c r="D48" s="2" t="n"/>
      <c r="E48" s="3" t="n"/>
      <c r="F48" s="3" t="n"/>
      <c r="G48" s="29" t="n"/>
      <c r="H48" s="29" t="n"/>
      <c r="I48" s="30">
        <f>IF(OR(G48="",H48=""),"",G48-H48)</f>
        <v/>
      </c>
      <c r="J48" s="6" t="n"/>
      <c r="K48" s="7">
        <f>IF(J48="","",J48*12)</f>
        <v/>
      </c>
      <c r="L48" s="8" t="n"/>
      <c r="M48" s="8" t="n"/>
      <c r="N48" s="8" t="n"/>
      <c r="O48" s="9">
        <f>IF(OR(L48="",M48=""),"",L48+M48)</f>
        <v/>
      </c>
      <c r="P48" s="8" t="n"/>
      <c r="Q48" s="31" t="n"/>
      <c r="R48" s="30">
        <f>IF(OR(C48="",I48="",K48=""),"",IF(C48="Fisso",IF(N48="","",-PMT(N48/12,K48,I48)),IF(O48="","",-PMT(O48/12,K48,I48))))</f>
        <v/>
      </c>
      <c r="S48" s="30">
        <f>IF(OR(C48="",I48="",K48="",R48=""),"",IF(C48="Variabile",IF(OR(O48="",P48=""),"",-PMT(MIN(O48+P48,16%)/12,K48,I48)),R48))</f>
        <v/>
      </c>
      <c r="T48" s="30">
        <f>IF(OR(R48="",K48="",I48=""),"",R48*K48-I48)</f>
        <v/>
      </c>
      <c r="U48" s="30">
        <f>IF(OR(S48="",I48="",Q48=""),"",S48+I48*(Q48/100))</f>
        <v/>
      </c>
      <c r="V48" s="9">
        <f>IF(OR(I48="",G48="",G48=0),"",I48/G48)</f>
        <v/>
      </c>
      <c r="W48" s="11">
        <f>IF(R48="","",IF(R48&lt;='Parametri e Riepilogo'!$B$3*'Parametri e Riepilogo'!$B$4,"Sostenibile","Da valutare"))</f>
        <v/>
      </c>
      <c r="X48" s="12" t="n"/>
      <c r="Y48" s="32" t="n"/>
    </row>
    <row r="49" ht="32" customHeight="1">
      <c r="A49" s="2" t="n"/>
      <c r="B49" s="3" t="n"/>
      <c r="C49" s="2" t="n"/>
      <c r="D49" s="2" t="n"/>
      <c r="E49" s="3" t="n"/>
      <c r="F49" s="3" t="n"/>
      <c r="G49" s="29" t="n"/>
      <c r="H49" s="29" t="n"/>
      <c r="I49" s="33">
        <f>IF(OR(G49="",H49=""),"",G49-H49)</f>
        <v/>
      </c>
      <c r="J49" s="6" t="n"/>
      <c r="K49" s="15">
        <f>IF(J49="","",J49*12)</f>
        <v/>
      </c>
      <c r="L49" s="8" t="n"/>
      <c r="M49" s="8" t="n"/>
      <c r="N49" s="8" t="n"/>
      <c r="O49" s="16">
        <f>IF(OR(L49="",M49=""),"",L49+M49)</f>
        <v/>
      </c>
      <c r="P49" s="8" t="n"/>
      <c r="Q49" s="31" t="n"/>
      <c r="R49" s="33">
        <f>IF(OR(C49="",I49="",K49=""),"",IF(C49="Fisso",IF(N49="","",-PMT(N49/12,K49,I49)),IF(O49="","",-PMT(O49/12,K49,I49))))</f>
        <v/>
      </c>
      <c r="S49" s="33">
        <f>IF(OR(C49="",I49="",K49="",R49=""),"",IF(C49="Variabile",IF(OR(O49="",P49=""),"",-PMT(MIN(O49+P49,16%)/12,K49,I49)),R49))</f>
        <v/>
      </c>
      <c r="T49" s="33">
        <f>IF(OR(R49="",K49="",I49=""),"",R49*K49-I49)</f>
        <v/>
      </c>
      <c r="U49" s="33">
        <f>IF(OR(S49="",I49="",Q49=""),"",S49+I49*(Q49/100))</f>
        <v/>
      </c>
      <c r="V49" s="16">
        <f>IF(OR(I49="",G49="",G49=0),"",I49/G49)</f>
        <v/>
      </c>
      <c r="W49" s="17">
        <f>IF(R49="","",IF(R49&lt;='Parametri e Riepilogo'!$B$3*'Parametri e Riepilogo'!$B$4,"Sostenibile","Da valutare"))</f>
        <v/>
      </c>
      <c r="X49" s="12" t="n"/>
      <c r="Y49" s="32" t="n"/>
    </row>
    <row r="50" ht="32" customHeight="1">
      <c r="A50" s="2" t="n"/>
      <c r="B50" s="3" t="n"/>
      <c r="C50" s="2" t="n"/>
      <c r="D50" s="2" t="n"/>
      <c r="E50" s="3" t="n"/>
      <c r="F50" s="3" t="n"/>
      <c r="G50" s="29" t="n"/>
      <c r="H50" s="29" t="n"/>
      <c r="I50" s="30">
        <f>IF(OR(G50="",H50=""),"",G50-H50)</f>
        <v/>
      </c>
      <c r="J50" s="6" t="n"/>
      <c r="K50" s="7">
        <f>IF(J50="","",J50*12)</f>
        <v/>
      </c>
      <c r="L50" s="8" t="n"/>
      <c r="M50" s="8" t="n"/>
      <c r="N50" s="8" t="n"/>
      <c r="O50" s="9">
        <f>IF(OR(L50="",M50=""),"",L50+M50)</f>
        <v/>
      </c>
      <c r="P50" s="8" t="n"/>
      <c r="Q50" s="31" t="n"/>
      <c r="R50" s="30">
        <f>IF(OR(C50="",I50="",K50=""),"",IF(C50="Fisso",IF(N50="","",-PMT(N50/12,K50,I50)),IF(O50="","",-PMT(O50/12,K50,I50))))</f>
        <v/>
      </c>
      <c r="S50" s="30">
        <f>IF(OR(C50="",I50="",K50="",R50=""),"",IF(C50="Variabile",IF(OR(O50="",P50=""),"",-PMT(MIN(O50+P50,16%)/12,K50,I50)),R50))</f>
        <v/>
      </c>
      <c r="T50" s="30">
        <f>IF(OR(R50="",K50="",I50=""),"",R50*K50-I50)</f>
        <v/>
      </c>
      <c r="U50" s="30">
        <f>IF(OR(S50="",I50="",Q50=""),"",S50+I50*(Q50/100))</f>
        <v/>
      </c>
      <c r="V50" s="9">
        <f>IF(OR(I50="",G50="",G50=0),"",I50/G50)</f>
        <v/>
      </c>
      <c r="W50" s="11">
        <f>IF(R50="","",IF(R50&lt;='Parametri e Riepilogo'!$B$3*'Parametri e Riepilogo'!$B$4,"Sostenibile","Da valutare"))</f>
        <v/>
      </c>
      <c r="X50" s="12" t="n"/>
      <c r="Y50" s="32" t="n"/>
    </row>
    <row r="51" ht="32" customHeight="1">
      <c r="A51" s="2" t="n"/>
      <c r="B51" s="3" t="n"/>
      <c r="C51" s="2" t="n"/>
      <c r="D51" s="2" t="n"/>
      <c r="E51" s="3" t="n"/>
      <c r="F51" s="3" t="n"/>
      <c r="G51" s="29" t="n"/>
      <c r="H51" s="29" t="n"/>
      <c r="I51" s="33">
        <f>IF(OR(G51="",H51=""),"",G51-H51)</f>
        <v/>
      </c>
      <c r="J51" s="6" t="n"/>
      <c r="K51" s="15">
        <f>IF(J51="","",J51*12)</f>
        <v/>
      </c>
      <c r="L51" s="8" t="n"/>
      <c r="M51" s="8" t="n"/>
      <c r="N51" s="8" t="n"/>
      <c r="O51" s="16">
        <f>IF(OR(L51="",M51=""),"",L51+M51)</f>
        <v/>
      </c>
      <c r="P51" s="8" t="n"/>
      <c r="Q51" s="31" t="n"/>
      <c r="R51" s="33">
        <f>IF(OR(C51="",I51="",K51=""),"",IF(C51="Fisso",IF(N51="","",-PMT(N51/12,K51,I51)),IF(O51="","",-PMT(O51/12,K51,I51))))</f>
        <v/>
      </c>
      <c r="S51" s="33">
        <f>IF(OR(C51="",I51="",K51="",R51=""),"",IF(C51="Variabile",IF(OR(O51="",P51=""),"",-PMT(MIN(O51+P51,16%)/12,K51,I51)),R51))</f>
        <v/>
      </c>
      <c r="T51" s="33">
        <f>IF(OR(R51="",K51="",I51=""),"",R51*K51-I51)</f>
        <v/>
      </c>
      <c r="U51" s="33">
        <f>IF(OR(S51="",I51="",Q51=""),"",S51+I51*(Q51/100))</f>
        <v/>
      </c>
      <c r="V51" s="16">
        <f>IF(OR(I51="",G51="",G51=0),"",I51/G51)</f>
        <v/>
      </c>
      <c r="W51" s="17">
        <f>IF(R51="","",IF(R51&lt;='Parametri e Riepilogo'!$B$3*'Parametri e Riepilogo'!$B$4,"Sostenibile","Da valutare"))</f>
        <v/>
      </c>
      <c r="X51" s="12" t="n"/>
      <c r="Y51" s="32" t="n"/>
    </row>
    <row r="52" ht="32" customHeight="1">
      <c r="A52" s="2" t="n"/>
      <c r="B52" s="3" t="n"/>
      <c r="C52" s="2" t="n"/>
      <c r="D52" s="2" t="n"/>
      <c r="E52" s="3" t="n"/>
      <c r="F52" s="3" t="n"/>
      <c r="G52" s="29" t="n"/>
      <c r="H52" s="29" t="n"/>
      <c r="I52" s="30">
        <f>IF(OR(G52="",H52=""),"",G52-H52)</f>
        <v/>
      </c>
      <c r="J52" s="6" t="n"/>
      <c r="K52" s="7">
        <f>IF(J52="","",J52*12)</f>
        <v/>
      </c>
      <c r="L52" s="8" t="n"/>
      <c r="M52" s="8" t="n"/>
      <c r="N52" s="8" t="n"/>
      <c r="O52" s="9">
        <f>IF(OR(L52="",M52=""),"",L52+M52)</f>
        <v/>
      </c>
      <c r="P52" s="8" t="n"/>
      <c r="Q52" s="31" t="n"/>
      <c r="R52" s="30">
        <f>IF(OR(C52="",I52="",K52=""),"",IF(C52="Fisso",IF(N52="","",-PMT(N52/12,K52,I52)),IF(O52="","",-PMT(O52/12,K52,I52))))</f>
        <v/>
      </c>
      <c r="S52" s="30">
        <f>IF(OR(C52="",I52="",K52="",R52=""),"",IF(C52="Variabile",IF(OR(O52="",P52=""),"",-PMT(MIN(O52+P52,16%)/12,K52,I52)),R52))</f>
        <v/>
      </c>
      <c r="T52" s="30">
        <f>IF(OR(R52="",K52="",I52=""),"",R52*K52-I52)</f>
        <v/>
      </c>
      <c r="U52" s="30">
        <f>IF(OR(S52="",I52="",Q52=""),"",S52+I52*(Q52/100))</f>
        <v/>
      </c>
      <c r="V52" s="9">
        <f>IF(OR(I52="",G52="",G52=0),"",I52/G52)</f>
        <v/>
      </c>
      <c r="W52" s="11">
        <f>IF(R52="","",IF(R52&lt;='Parametri e Riepilogo'!$B$3*'Parametri e Riepilogo'!$B$4,"Sostenibile","Da valutare"))</f>
        <v/>
      </c>
      <c r="X52" s="12" t="n"/>
      <c r="Y52" s="32" t="n"/>
    </row>
    <row r="53" ht="32" customHeight="1">
      <c r="A53" s="2" t="n"/>
      <c r="B53" s="3" t="n"/>
      <c r="C53" s="2" t="n"/>
      <c r="D53" s="2" t="n"/>
      <c r="E53" s="3" t="n"/>
      <c r="F53" s="3" t="n"/>
      <c r="G53" s="29" t="n"/>
      <c r="H53" s="29" t="n"/>
      <c r="I53" s="33">
        <f>IF(OR(G53="",H53=""),"",G53-H53)</f>
        <v/>
      </c>
      <c r="J53" s="6" t="n"/>
      <c r="K53" s="15">
        <f>IF(J53="","",J53*12)</f>
        <v/>
      </c>
      <c r="L53" s="8" t="n"/>
      <c r="M53" s="8" t="n"/>
      <c r="N53" s="8" t="n"/>
      <c r="O53" s="16">
        <f>IF(OR(L53="",M53=""),"",L53+M53)</f>
        <v/>
      </c>
      <c r="P53" s="8" t="n"/>
      <c r="Q53" s="31" t="n"/>
      <c r="R53" s="33">
        <f>IF(OR(C53="",I53="",K53=""),"",IF(C53="Fisso",IF(N53="","",-PMT(N53/12,K53,I53)),IF(O53="","",-PMT(O53/12,K53,I53))))</f>
        <v/>
      </c>
      <c r="S53" s="33">
        <f>IF(OR(C53="",I53="",K53="",R53=""),"",IF(C53="Variabile",IF(OR(O53="",P53=""),"",-PMT(MIN(O53+P53,16%)/12,K53,I53)),R53))</f>
        <v/>
      </c>
      <c r="T53" s="33">
        <f>IF(OR(R53="",K53="",I53=""),"",R53*K53-I53)</f>
        <v/>
      </c>
      <c r="U53" s="33">
        <f>IF(OR(S53="",I53="",Q53=""),"",S53+I53*(Q53/100))</f>
        <v/>
      </c>
      <c r="V53" s="16">
        <f>IF(OR(I53="",G53="",G53=0),"",I53/G53)</f>
        <v/>
      </c>
      <c r="W53" s="17">
        <f>IF(R53="","",IF(R53&lt;='Parametri e Riepilogo'!$B$3*'Parametri e Riepilogo'!$B$4,"Sostenibile","Da valutare"))</f>
        <v/>
      </c>
      <c r="X53" s="12" t="n"/>
      <c r="Y53" s="32" t="n"/>
    </row>
    <row r="54" ht="32" customHeight="1">
      <c r="A54" s="2" t="n"/>
      <c r="B54" s="3" t="n"/>
      <c r="C54" s="2" t="n"/>
      <c r="D54" s="2" t="n"/>
      <c r="E54" s="3" t="n"/>
      <c r="F54" s="3" t="n"/>
      <c r="G54" s="29" t="n"/>
      <c r="H54" s="29" t="n"/>
      <c r="I54" s="30">
        <f>IF(OR(G54="",H54=""),"",G54-H54)</f>
        <v/>
      </c>
      <c r="J54" s="6" t="n"/>
      <c r="K54" s="7">
        <f>IF(J54="","",J54*12)</f>
        <v/>
      </c>
      <c r="L54" s="8" t="n"/>
      <c r="M54" s="8" t="n"/>
      <c r="N54" s="8" t="n"/>
      <c r="O54" s="9">
        <f>IF(OR(L54="",M54=""),"",L54+M54)</f>
        <v/>
      </c>
      <c r="P54" s="8" t="n"/>
      <c r="Q54" s="31" t="n"/>
      <c r="R54" s="30">
        <f>IF(OR(C54="",I54="",K54=""),"",IF(C54="Fisso",IF(N54="","",-PMT(N54/12,K54,I54)),IF(O54="","",-PMT(O54/12,K54,I54))))</f>
        <v/>
      </c>
      <c r="S54" s="30">
        <f>IF(OR(C54="",I54="",K54="",R54=""),"",IF(C54="Variabile",IF(OR(O54="",P54=""),"",-PMT(MIN(O54+P54,16%)/12,K54,I54)),R54))</f>
        <v/>
      </c>
      <c r="T54" s="30">
        <f>IF(OR(R54="",K54="",I54=""),"",R54*K54-I54)</f>
        <v/>
      </c>
      <c r="U54" s="30">
        <f>IF(OR(S54="",I54="",Q54=""),"",S54+I54*(Q54/100))</f>
        <v/>
      </c>
      <c r="V54" s="9">
        <f>IF(OR(I54="",G54="",G54=0),"",I54/G54)</f>
        <v/>
      </c>
      <c r="W54" s="11">
        <f>IF(R54="","",IF(R54&lt;='Parametri e Riepilogo'!$B$3*'Parametri e Riepilogo'!$B$4,"Sostenibile","Da valutare"))</f>
        <v/>
      </c>
      <c r="X54" s="12" t="n"/>
      <c r="Y54" s="32" t="n"/>
    </row>
    <row r="55" ht="32" customHeight="1">
      <c r="A55" s="2" t="n"/>
      <c r="B55" s="3" t="n"/>
      <c r="C55" s="2" t="n"/>
      <c r="D55" s="2" t="n"/>
      <c r="E55" s="3" t="n"/>
      <c r="F55" s="3" t="n"/>
      <c r="G55" s="29" t="n"/>
      <c r="H55" s="29" t="n"/>
      <c r="I55" s="33">
        <f>IF(OR(G55="",H55=""),"",G55-H55)</f>
        <v/>
      </c>
      <c r="J55" s="6" t="n"/>
      <c r="K55" s="15">
        <f>IF(J55="","",J55*12)</f>
        <v/>
      </c>
      <c r="L55" s="8" t="n"/>
      <c r="M55" s="8" t="n"/>
      <c r="N55" s="8" t="n"/>
      <c r="O55" s="16">
        <f>IF(OR(L55="",M55=""),"",L55+M55)</f>
        <v/>
      </c>
      <c r="P55" s="8" t="n"/>
      <c r="Q55" s="31" t="n"/>
      <c r="R55" s="33">
        <f>IF(OR(C55="",I55="",K55=""),"",IF(C55="Fisso",IF(N55="","",-PMT(N55/12,K55,I55)),IF(O55="","",-PMT(O55/12,K55,I55))))</f>
        <v/>
      </c>
      <c r="S55" s="33">
        <f>IF(OR(C55="",I55="",K55="",R55=""),"",IF(C55="Variabile",IF(OR(O55="",P55=""),"",-PMT(MIN(O55+P55,16%)/12,K55,I55)),R55))</f>
        <v/>
      </c>
      <c r="T55" s="33">
        <f>IF(OR(R55="",K55="",I55=""),"",R55*K55-I55)</f>
        <v/>
      </c>
      <c r="U55" s="33">
        <f>IF(OR(S55="",I55="",Q55=""),"",S55+I55*(Q55/100))</f>
        <v/>
      </c>
      <c r="V55" s="16">
        <f>IF(OR(I55="",G55="",G55=0),"",I55/G55)</f>
        <v/>
      </c>
      <c r="W55" s="17">
        <f>IF(R55="","",IF(R55&lt;='Parametri e Riepilogo'!$B$3*'Parametri e Riepilogo'!$B$4,"Sostenibile","Da valutare"))</f>
        <v/>
      </c>
      <c r="X55" s="12" t="n"/>
      <c r="Y55" s="32" t="n"/>
    </row>
    <row r="56" ht="32" customHeight="1">
      <c r="A56" s="2" t="n"/>
      <c r="B56" s="3" t="n"/>
      <c r="C56" s="2" t="n"/>
      <c r="D56" s="2" t="n"/>
      <c r="E56" s="3" t="n"/>
      <c r="F56" s="3" t="n"/>
      <c r="G56" s="29" t="n"/>
      <c r="H56" s="29" t="n"/>
      <c r="I56" s="30">
        <f>IF(OR(G56="",H56=""),"",G56-H56)</f>
        <v/>
      </c>
      <c r="J56" s="6" t="n"/>
      <c r="K56" s="7">
        <f>IF(J56="","",J56*12)</f>
        <v/>
      </c>
      <c r="L56" s="8" t="n"/>
      <c r="M56" s="8" t="n"/>
      <c r="N56" s="8" t="n"/>
      <c r="O56" s="9">
        <f>IF(OR(L56="",M56=""),"",L56+M56)</f>
        <v/>
      </c>
      <c r="P56" s="8" t="n"/>
      <c r="Q56" s="31" t="n"/>
      <c r="R56" s="30">
        <f>IF(OR(C56="",I56="",K56=""),"",IF(C56="Fisso",IF(N56="","",-PMT(N56/12,K56,I56)),IF(O56="","",-PMT(O56/12,K56,I56))))</f>
        <v/>
      </c>
      <c r="S56" s="30">
        <f>IF(OR(C56="",I56="",K56="",R56=""),"",IF(C56="Variabile",IF(OR(O56="",P56=""),"",-PMT(MIN(O56+P56,16%)/12,K56,I56)),R56))</f>
        <v/>
      </c>
      <c r="T56" s="30">
        <f>IF(OR(R56="",K56="",I56=""),"",R56*K56-I56)</f>
        <v/>
      </c>
      <c r="U56" s="30">
        <f>IF(OR(S56="",I56="",Q56=""),"",S56+I56*(Q56/100))</f>
        <v/>
      </c>
      <c r="V56" s="9">
        <f>IF(OR(I56="",G56="",G56=0),"",I56/G56)</f>
        <v/>
      </c>
      <c r="W56" s="11">
        <f>IF(R56="","",IF(R56&lt;='Parametri e Riepilogo'!$B$3*'Parametri e Riepilogo'!$B$4,"Sostenibile","Da valutare"))</f>
        <v/>
      </c>
      <c r="X56" s="12" t="n"/>
      <c r="Y56" s="32" t="n"/>
    </row>
    <row r="57" ht="32" customHeight="1">
      <c r="A57" s="2" t="n"/>
      <c r="B57" s="3" t="n"/>
      <c r="C57" s="2" t="n"/>
      <c r="D57" s="2" t="n"/>
      <c r="E57" s="3" t="n"/>
      <c r="F57" s="3" t="n"/>
      <c r="G57" s="29" t="n"/>
      <c r="H57" s="29" t="n"/>
      <c r="I57" s="33">
        <f>IF(OR(G57="",H57=""),"",G57-H57)</f>
        <v/>
      </c>
      <c r="J57" s="6" t="n"/>
      <c r="K57" s="15">
        <f>IF(J57="","",J57*12)</f>
        <v/>
      </c>
      <c r="L57" s="8" t="n"/>
      <c r="M57" s="8" t="n"/>
      <c r="N57" s="8" t="n"/>
      <c r="O57" s="16">
        <f>IF(OR(L57="",M57=""),"",L57+M57)</f>
        <v/>
      </c>
      <c r="P57" s="8" t="n"/>
      <c r="Q57" s="31" t="n"/>
      <c r="R57" s="33">
        <f>IF(OR(C57="",I57="",K57=""),"",IF(C57="Fisso",IF(N57="","",-PMT(N57/12,K57,I57)),IF(O57="","",-PMT(O57/12,K57,I57))))</f>
        <v/>
      </c>
      <c r="S57" s="33">
        <f>IF(OR(C57="",I57="",K57="",R57=""),"",IF(C57="Variabile",IF(OR(O57="",P57=""),"",-PMT(MIN(O57+P57,16%)/12,K57,I57)),R57))</f>
        <v/>
      </c>
      <c r="T57" s="33">
        <f>IF(OR(R57="",K57="",I57=""),"",R57*K57-I57)</f>
        <v/>
      </c>
      <c r="U57" s="33">
        <f>IF(OR(S57="",I57="",Q57=""),"",S57+I57*(Q57/100))</f>
        <v/>
      </c>
      <c r="V57" s="16">
        <f>IF(OR(I57="",G57="",G57=0),"",I57/G57)</f>
        <v/>
      </c>
      <c r="W57" s="17">
        <f>IF(R57="","",IF(R57&lt;='Parametri e Riepilogo'!$B$3*'Parametri e Riepilogo'!$B$4,"Sostenibile","Da valutare"))</f>
        <v/>
      </c>
      <c r="X57" s="12" t="n"/>
      <c r="Y57" s="32" t="n"/>
    </row>
    <row r="58" ht="32" customHeight="1">
      <c r="A58" s="2" t="n"/>
      <c r="B58" s="3" t="n"/>
      <c r="C58" s="2" t="n"/>
      <c r="D58" s="2" t="n"/>
      <c r="E58" s="3" t="n"/>
      <c r="F58" s="3" t="n"/>
      <c r="G58" s="29" t="n"/>
      <c r="H58" s="29" t="n"/>
      <c r="I58" s="30">
        <f>IF(OR(G58="",H58=""),"",G58-H58)</f>
        <v/>
      </c>
      <c r="J58" s="6" t="n"/>
      <c r="K58" s="7">
        <f>IF(J58="","",J58*12)</f>
        <v/>
      </c>
      <c r="L58" s="8" t="n"/>
      <c r="M58" s="8" t="n"/>
      <c r="N58" s="8" t="n"/>
      <c r="O58" s="9">
        <f>IF(OR(L58="",M58=""),"",L58+M58)</f>
        <v/>
      </c>
      <c r="P58" s="8" t="n"/>
      <c r="Q58" s="31" t="n"/>
      <c r="R58" s="30">
        <f>IF(OR(C58="",I58="",K58=""),"",IF(C58="Fisso",IF(N58="","",-PMT(N58/12,K58,I58)),IF(O58="","",-PMT(O58/12,K58,I58))))</f>
        <v/>
      </c>
      <c r="S58" s="30">
        <f>IF(OR(C58="",I58="",K58="",R58=""),"",IF(C58="Variabile",IF(OR(O58="",P58=""),"",-PMT(MIN(O58+P58,16%)/12,K58,I58)),R58))</f>
        <v/>
      </c>
      <c r="T58" s="30">
        <f>IF(OR(R58="",K58="",I58=""),"",R58*K58-I58)</f>
        <v/>
      </c>
      <c r="U58" s="30">
        <f>IF(OR(S58="",I58="",Q58=""),"",S58+I58*(Q58/100))</f>
        <v/>
      </c>
      <c r="V58" s="9">
        <f>IF(OR(I58="",G58="",G58=0),"",I58/G58)</f>
        <v/>
      </c>
      <c r="W58" s="11">
        <f>IF(R58="","",IF(R58&lt;='Parametri e Riepilogo'!$B$3*'Parametri e Riepilogo'!$B$4,"Sostenibile","Da valutare"))</f>
        <v/>
      </c>
      <c r="X58" s="12" t="n"/>
      <c r="Y58" s="32" t="n"/>
    </row>
    <row r="59" ht="32" customHeight="1">
      <c r="A59" s="2" t="n"/>
      <c r="B59" s="3" t="n"/>
      <c r="C59" s="2" t="n"/>
      <c r="D59" s="2" t="n"/>
      <c r="E59" s="3" t="n"/>
      <c r="F59" s="3" t="n"/>
      <c r="G59" s="29" t="n"/>
      <c r="H59" s="29" t="n"/>
      <c r="I59" s="33">
        <f>IF(OR(G59="",H59=""),"",G59-H59)</f>
        <v/>
      </c>
      <c r="J59" s="6" t="n"/>
      <c r="K59" s="15">
        <f>IF(J59="","",J59*12)</f>
        <v/>
      </c>
      <c r="L59" s="8" t="n"/>
      <c r="M59" s="8" t="n"/>
      <c r="N59" s="8" t="n"/>
      <c r="O59" s="16">
        <f>IF(OR(L59="",M59=""),"",L59+M59)</f>
        <v/>
      </c>
      <c r="P59" s="8" t="n"/>
      <c r="Q59" s="31" t="n"/>
      <c r="R59" s="33">
        <f>IF(OR(C59="",I59="",K59=""),"",IF(C59="Fisso",IF(N59="","",-PMT(N59/12,K59,I59)),IF(O59="","",-PMT(O59/12,K59,I59))))</f>
        <v/>
      </c>
      <c r="S59" s="33">
        <f>IF(OR(C59="",I59="",K59="",R59=""),"",IF(C59="Variabile",IF(OR(O59="",P59=""),"",-PMT(MIN(O59+P59,16%)/12,K59,I59)),R59))</f>
        <v/>
      </c>
      <c r="T59" s="33">
        <f>IF(OR(R59="",K59="",I59=""),"",R59*K59-I59)</f>
        <v/>
      </c>
      <c r="U59" s="33">
        <f>IF(OR(S59="",I59="",Q59=""),"",S59+I59*(Q59/100))</f>
        <v/>
      </c>
      <c r="V59" s="16">
        <f>IF(OR(I59="",G59="",G59=0),"",I59/G59)</f>
        <v/>
      </c>
      <c r="W59" s="17">
        <f>IF(R59="","",IF(R59&lt;='Parametri e Riepilogo'!$B$3*'Parametri e Riepilogo'!$B$4,"Sostenibile","Da valutare"))</f>
        <v/>
      </c>
      <c r="X59" s="12" t="n"/>
      <c r="Y59" s="32" t="n"/>
    </row>
    <row r="60" ht="32" customHeight="1">
      <c r="A60" s="2" t="n"/>
      <c r="B60" s="3" t="n"/>
      <c r="C60" s="2" t="n"/>
      <c r="D60" s="2" t="n"/>
      <c r="E60" s="3" t="n"/>
      <c r="F60" s="3" t="n"/>
      <c r="G60" s="29" t="n"/>
      <c r="H60" s="29" t="n"/>
      <c r="I60" s="30">
        <f>IF(OR(G60="",H60=""),"",G60-H60)</f>
        <v/>
      </c>
      <c r="J60" s="6" t="n"/>
      <c r="K60" s="7">
        <f>IF(J60="","",J60*12)</f>
        <v/>
      </c>
      <c r="L60" s="8" t="n"/>
      <c r="M60" s="8" t="n"/>
      <c r="N60" s="8" t="n"/>
      <c r="O60" s="9">
        <f>IF(OR(L60="",M60=""),"",L60+M60)</f>
        <v/>
      </c>
      <c r="P60" s="8" t="n"/>
      <c r="Q60" s="31" t="n"/>
      <c r="R60" s="30">
        <f>IF(OR(C60="",I60="",K60=""),"",IF(C60="Fisso",IF(N60="","",-PMT(N60/12,K60,I60)),IF(O60="","",-PMT(O60/12,K60,I60))))</f>
        <v/>
      </c>
      <c r="S60" s="30">
        <f>IF(OR(C60="",I60="",K60="",R60=""),"",IF(C60="Variabile",IF(OR(O60="",P60=""),"",-PMT(MIN(O60+P60,16%)/12,K60,I60)),R60))</f>
        <v/>
      </c>
      <c r="T60" s="30">
        <f>IF(OR(R60="",K60="",I60=""),"",R60*K60-I60)</f>
        <v/>
      </c>
      <c r="U60" s="30">
        <f>IF(OR(S60="",I60="",Q60=""),"",S60+I60*(Q60/100))</f>
        <v/>
      </c>
      <c r="V60" s="9">
        <f>IF(OR(I60="",G60="",G60=0),"",I60/G60)</f>
        <v/>
      </c>
      <c r="W60" s="11">
        <f>IF(R60="","",IF(R60&lt;='Parametri e Riepilogo'!$B$3*'Parametri e Riepilogo'!$B$4,"Sostenibile","Da valutare"))</f>
        <v/>
      </c>
      <c r="X60" s="12" t="n"/>
      <c r="Y60" s="32" t="n"/>
    </row>
    <row r="61" ht="32" customHeight="1">
      <c r="A61" s="2" t="n"/>
      <c r="B61" s="3" t="n"/>
      <c r="C61" s="2" t="n"/>
      <c r="D61" s="2" t="n"/>
      <c r="E61" s="3" t="n"/>
      <c r="F61" s="3" t="n"/>
      <c r="G61" s="29" t="n"/>
      <c r="H61" s="29" t="n"/>
      <c r="I61" s="33">
        <f>IF(OR(G61="",H61=""),"",G61-H61)</f>
        <v/>
      </c>
      <c r="J61" s="6" t="n"/>
      <c r="K61" s="15">
        <f>IF(J61="","",J61*12)</f>
        <v/>
      </c>
      <c r="L61" s="8" t="n"/>
      <c r="M61" s="8" t="n"/>
      <c r="N61" s="8" t="n"/>
      <c r="O61" s="16">
        <f>IF(OR(L61="",M61=""),"",L61+M61)</f>
        <v/>
      </c>
      <c r="P61" s="8" t="n"/>
      <c r="Q61" s="31" t="n"/>
      <c r="R61" s="33">
        <f>IF(OR(C61="",I61="",K61=""),"",IF(C61="Fisso",IF(N61="","",-PMT(N61/12,K61,I61)),IF(O61="","",-PMT(O61/12,K61,I61))))</f>
        <v/>
      </c>
      <c r="S61" s="33">
        <f>IF(OR(C61="",I61="",K61="",R61=""),"",IF(C61="Variabile",IF(OR(O61="",P61=""),"",-PMT(MIN(O61+P61,16%)/12,K61,I61)),R61))</f>
        <v/>
      </c>
      <c r="T61" s="33">
        <f>IF(OR(R61="",K61="",I61=""),"",R61*K61-I61)</f>
        <v/>
      </c>
      <c r="U61" s="33">
        <f>IF(OR(S61="",I61="",Q61=""),"",S61+I61*(Q61/100))</f>
        <v/>
      </c>
      <c r="V61" s="16">
        <f>IF(OR(I61="",G61="",G61=0),"",I61/G61)</f>
        <v/>
      </c>
      <c r="W61" s="17">
        <f>IF(R61="","",IF(R61&lt;='Parametri e Riepilogo'!$B$3*'Parametri e Riepilogo'!$B$4,"Sostenibile","Da valutare"))</f>
        <v/>
      </c>
      <c r="X61" s="12" t="n"/>
      <c r="Y61" s="32" t="n"/>
    </row>
    <row r="62" ht="32" customHeight="1">
      <c r="A62" s="2" t="n"/>
      <c r="B62" s="3" t="n"/>
      <c r="C62" s="2" t="n"/>
      <c r="D62" s="2" t="n"/>
      <c r="E62" s="3" t="n"/>
      <c r="F62" s="3" t="n"/>
      <c r="G62" s="29" t="n"/>
      <c r="H62" s="29" t="n"/>
      <c r="I62" s="30">
        <f>IF(OR(G62="",H62=""),"",G62-H62)</f>
        <v/>
      </c>
      <c r="J62" s="6" t="n"/>
      <c r="K62" s="7">
        <f>IF(J62="","",J62*12)</f>
        <v/>
      </c>
      <c r="L62" s="8" t="n"/>
      <c r="M62" s="8" t="n"/>
      <c r="N62" s="8" t="n"/>
      <c r="O62" s="9">
        <f>IF(OR(L62="",M62=""),"",L62+M62)</f>
        <v/>
      </c>
      <c r="P62" s="8" t="n"/>
      <c r="Q62" s="31" t="n"/>
      <c r="R62" s="30">
        <f>IF(OR(C62="",I62="",K62=""),"",IF(C62="Fisso",IF(N62="","",-PMT(N62/12,K62,I62)),IF(O62="","",-PMT(O62/12,K62,I62))))</f>
        <v/>
      </c>
      <c r="S62" s="30">
        <f>IF(OR(C62="",I62="",K62="",R62=""),"",IF(C62="Variabile",IF(OR(O62="",P62=""),"",-PMT(MIN(O62+P62,16%)/12,K62,I62)),R62))</f>
        <v/>
      </c>
      <c r="T62" s="30">
        <f>IF(OR(R62="",K62="",I62=""),"",R62*K62-I62)</f>
        <v/>
      </c>
      <c r="U62" s="30">
        <f>IF(OR(S62="",I62="",Q62=""),"",S62+I62*(Q62/100))</f>
        <v/>
      </c>
      <c r="V62" s="9">
        <f>IF(OR(I62="",G62="",G62=0),"",I62/G62)</f>
        <v/>
      </c>
      <c r="W62" s="11">
        <f>IF(R62="","",IF(R62&lt;='Parametri e Riepilogo'!$B$3*'Parametri e Riepilogo'!$B$4,"Sostenibile","Da valutare"))</f>
        <v/>
      </c>
      <c r="X62" s="12" t="n"/>
      <c r="Y62" s="32" t="n"/>
    </row>
    <row r="63" ht="32" customHeight="1">
      <c r="A63" s="2" t="n"/>
      <c r="B63" s="3" t="n"/>
      <c r="C63" s="2" t="n"/>
      <c r="D63" s="2" t="n"/>
      <c r="E63" s="3" t="n"/>
      <c r="F63" s="3" t="n"/>
      <c r="G63" s="29" t="n"/>
      <c r="H63" s="29" t="n"/>
      <c r="I63" s="33">
        <f>IF(OR(G63="",H63=""),"",G63-H63)</f>
        <v/>
      </c>
      <c r="J63" s="6" t="n"/>
      <c r="K63" s="15">
        <f>IF(J63="","",J63*12)</f>
        <v/>
      </c>
      <c r="L63" s="8" t="n"/>
      <c r="M63" s="8" t="n"/>
      <c r="N63" s="8" t="n"/>
      <c r="O63" s="16">
        <f>IF(OR(L63="",M63=""),"",L63+M63)</f>
        <v/>
      </c>
      <c r="P63" s="8" t="n"/>
      <c r="Q63" s="31" t="n"/>
      <c r="R63" s="33">
        <f>IF(OR(C63="",I63="",K63=""),"",IF(C63="Fisso",IF(N63="","",-PMT(N63/12,K63,I63)),IF(O63="","",-PMT(O63/12,K63,I63))))</f>
        <v/>
      </c>
      <c r="S63" s="33">
        <f>IF(OR(C63="",I63="",K63="",R63=""),"",IF(C63="Variabile",IF(OR(O63="",P63=""),"",-PMT(MIN(O63+P63,16%)/12,K63,I63)),R63))</f>
        <v/>
      </c>
      <c r="T63" s="33">
        <f>IF(OR(R63="",K63="",I63=""),"",R63*K63-I63)</f>
        <v/>
      </c>
      <c r="U63" s="33">
        <f>IF(OR(S63="",I63="",Q63=""),"",S63+I63*(Q63/100))</f>
        <v/>
      </c>
      <c r="V63" s="16">
        <f>IF(OR(I63="",G63="",G63=0),"",I63/G63)</f>
        <v/>
      </c>
      <c r="W63" s="17">
        <f>IF(R63="","",IF(R63&lt;='Parametri e Riepilogo'!$B$3*'Parametri e Riepilogo'!$B$4,"Sostenibile","Da valutare"))</f>
        <v/>
      </c>
      <c r="X63" s="12" t="n"/>
      <c r="Y63" s="32" t="n"/>
    </row>
    <row r="64" ht="32" customHeight="1">
      <c r="A64" s="2" t="n"/>
      <c r="B64" s="3" t="n"/>
      <c r="C64" s="2" t="n"/>
      <c r="D64" s="2" t="n"/>
      <c r="E64" s="3" t="n"/>
      <c r="F64" s="3" t="n"/>
      <c r="G64" s="29" t="n"/>
      <c r="H64" s="29" t="n"/>
      <c r="I64" s="30">
        <f>IF(OR(G64="",H64=""),"",G64-H64)</f>
        <v/>
      </c>
      <c r="J64" s="6" t="n"/>
      <c r="K64" s="7">
        <f>IF(J64="","",J64*12)</f>
        <v/>
      </c>
      <c r="L64" s="8" t="n"/>
      <c r="M64" s="8" t="n"/>
      <c r="N64" s="8" t="n"/>
      <c r="O64" s="9">
        <f>IF(OR(L64="",M64=""),"",L64+M64)</f>
        <v/>
      </c>
      <c r="P64" s="8" t="n"/>
      <c r="Q64" s="31" t="n"/>
      <c r="R64" s="30">
        <f>IF(OR(C64="",I64="",K64=""),"",IF(C64="Fisso",IF(N64="","",-PMT(N64/12,K64,I64)),IF(O64="","",-PMT(O64/12,K64,I64))))</f>
        <v/>
      </c>
      <c r="S64" s="30">
        <f>IF(OR(C64="",I64="",K64="",R64=""),"",IF(C64="Variabile",IF(OR(O64="",P64=""),"",-PMT(MIN(O64+P64,16%)/12,K64,I64)),R64))</f>
        <v/>
      </c>
      <c r="T64" s="30">
        <f>IF(OR(R64="",K64="",I64=""),"",R64*K64-I64)</f>
        <v/>
      </c>
      <c r="U64" s="30">
        <f>IF(OR(S64="",I64="",Q64=""),"",S64+I64*(Q64/100))</f>
        <v/>
      </c>
      <c r="V64" s="9">
        <f>IF(OR(I64="",G64="",G64=0),"",I64/G64)</f>
        <v/>
      </c>
      <c r="W64" s="11">
        <f>IF(R64="","",IF(R64&lt;='Parametri e Riepilogo'!$B$3*'Parametri e Riepilogo'!$B$4,"Sostenibile","Da valutare"))</f>
        <v/>
      </c>
      <c r="X64" s="12" t="n"/>
      <c r="Y64" s="32" t="n"/>
    </row>
    <row r="65" ht="32" customHeight="1">
      <c r="A65" s="2" t="n"/>
      <c r="B65" s="3" t="n"/>
      <c r="C65" s="2" t="n"/>
      <c r="D65" s="2" t="n"/>
      <c r="E65" s="3" t="n"/>
      <c r="F65" s="3" t="n"/>
      <c r="G65" s="29" t="n"/>
      <c r="H65" s="29" t="n"/>
      <c r="I65" s="33">
        <f>IF(OR(G65="",H65=""),"",G65-H65)</f>
        <v/>
      </c>
      <c r="J65" s="6" t="n"/>
      <c r="K65" s="15">
        <f>IF(J65="","",J65*12)</f>
        <v/>
      </c>
      <c r="L65" s="8" t="n"/>
      <c r="M65" s="8" t="n"/>
      <c r="N65" s="8" t="n"/>
      <c r="O65" s="16">
        <f>IF(OR(L65="",M65=""),"",L65+M65)</f>
        <v/>
      </c>
      <c r="P65" s="8" t="n"/>
      <c r="Q65" s="31" t="n"/>
      <c r="R65" s="33">
        <f>IF(OR(C65="",I65="",K65=""),"",IF(C65="Fisso",IF(N65="","",-PMT(N65/12,K65,I65)),IF(O65="","",-PMT(O65/12,K65,I65))))</f>
        <v/>
      </c>
      <c r="S65" s="33">
        <f>IF(OR(C65="",I65="",K65="",R65=""),"",IF(C65="Variabile",IF(OR(O65="",P65=""),"",-PMT(MIN(O65+P65,16%)/12,K65,I65)),R65))</f>
        <v/>
      </c>
      <c r="T65" s="33">
        <f>IF(OR(R65="",K65="",I65=""),"",R65*K65-I65)</f>
        <v/>
      </c>
      <c r="U65" s="33">
        <f>IF(OR(S65="",I65="",Q65=""),"",S65+I65*(Q65/100))</f>
        <v/>
      </c>
      <c r="V65" s="16">
        <f>IF(OR(I65="",G65="",G65=0),"",I65/G65)</f>
        <v/>
      </c>
      <c r="W65" s="17">
        <f>IF(R65="","",IF(R65&lt;='Parametri e Riepilogo'!$B$3*'Parametri e Riepilogo'!$B$4,"Sostenibile","Da valutare"))</f>
        <v/>
      </c>
      <c r="X65" s="12" t="n"/>
      <c r="Y65" s="32" t="n"/>
    </row>
    <row r="66" ht="32" customHeight="1">
      <c r="A66" s="2" t="n"/>
      <c r="B66" s="3" t="n"/>
      <c r="C66" s="2" t="n"/>
      <c r="D66" s="2" t="n"/>
      <c r="E66" s="3" t="n"/>
      <c r="F66" s="3" t="n"/>
      <c r="G66" s="29" t="n"/>
      <c r="H66" s="29" t="n"/>
      <c r="I66" s="30">
        <f>IF(OR(G66="",H66=""),"",G66-H66)</f>
        <v/>
      </c>
      <c r="J66" s="6" t="n"/>
      <c r="K66" s="7">
        <f>IF(J66="","",J66*12)</f>
        <v/>
      </c>
      <c r="L66" s="8" t="n"/>
      <c r="M66" s="8" t="n"/>
      <c r="N66" s="8" t="n"/>
      <c r="O66" s="9">
        <f>IF(OR(L66="",M66=""),"",L66+M66)</f>
        <v/>
      </c>
      <c r="P66" s="8" t="n"/>
      <c r="Q66" s="31" t="n"/>
      <c r="R66" s="30">
        <f>IF(OR(C66="",I66="",K66=""),"",IF(C66="Fisso",IF(N66="","",-PMT(N66/12,K66,I66)),IF(O66="","",-PMT(O66/12,K66,I66))))</f>
        <v/>
      </c>
      <c r="S66" s="30">
        <f>IF(OR(C66="",I66="",K66="",R66=""),"",IF(C66="Variabile",IF(OR(O66="",P66=""),"",-PMT(MIN(O66+P66,16%)/12,K66,I66)),R66))</f>
        <v/>
      </c>
      <c r="T66" s="30">
        <f>IF(OR(R66="",K66="",I66=""),"",R66*K66-I66)</f>
        <v/>
      </c>
      <c r="U66" s="30">
        <f>IF(OR(S66="",I66="",Q66=""),"",S66+I66*(Q66/100))</f>
        <v/>
      </c>
      <c r="V66" s="9">
        <f>IF(OR(I66="",G66="",G66=0),"",I66/G66)</f>
        <v/>
      </c>
      <c r="W66" s="11">
        <f>IF(R66="","",IF(R66&lt;='Parametri e Riepilogo'!$B$3*'Parametri e Riepilogo'!$B$4,"Sostenibile","Da valutare"))</f>
        <v/>
      </c>
      <c r="X66" s="12" t="n"/>
      <c r="Y66" s="32" t="n"/>
    </row>
    <row r="67" ht="32" customHeight="1">
      <c r="A67" s="2" t="n"/>
      <c r="B67" s="3" t="n"/>
      <c r="C67" s="2" t="n"/>
      <c r="D67" s="2" t="n"/>
      <c r="E67" s="3" t="n"/>
      <c r="F67" s="3" t="n"/>
      <c r="G67" s="29" t="n"/>
      <c r="H67" s="29" t="n"/>
      <c r="I67" s="33">
        <f>IF(OR(G67="",H67=""),"",G67-H67)</f>
        <v/>
      </c>
      <c r="J67" s="6" t="n"/>
      <c r="K67" s="15">
        <f>IF(J67="","",J67*12)</f>
        <v/>
      </c>
      <c r="L67" s="8" t="n"/>
      <c r="M67" s="8" t="n"/>
      <c r="N67" s="8" t="n"/>
      <c r="O67" s="16">
        <f>IF(OR(L67="",M67=""),"",L67+M67)</f>
        <v/>
      </c>
      <c r="P67" s="8" t="n"/>
      <c r="Q67" s="31" t="n"/>
      <c r="R67" s="33">
        <f>IF(OR(C67="",I67="",K67=""),"",IF(C67="Fisso",IF(N67="","",-PMT(N67/12,K67,I67)),IF(O67="","",-PMT(O67/12,K67,I67))))</f>
        <v/>
      </c>
      <c r="S67" s="33">
        <f>IF(OR(C67="",I67="",K67="",R67=""),"",IF(C67="Variabile",IF(OR(O67="",P67=""),"",-PMT(MIN(O67+P67,16%)/12,K67,I67)),R67))</f>
        <v/>
      </c>
      <c r="T67" s="33">
        <f>IF(OR(R67="",K67="",I67=""),"",R67*K67-I67)</f>
        <v/>
      </c>
      <c r="U67" s="33">
        <f>IF(OR(S67="",I67="",Q67=""),"",S67+I67*(Q67/100))</f>
        <v/>
      </c>
      <c r="V67" s="16">
        <f>IF(OR(I67="",G67="",G67=0),"",I67/G67)</f>
        <v/>
      </c>
      <c r="W67" s="17">
        <f>IF(R67="","",IF(R67&lt;='Parametri e Riepilogo'!$B$3*'Parametri e Riepilogo'!$B$4,"Sostenibile","Da valutare"))</f>
        <v/>
      </c>
      <c r="X67" s="12" t="n"/>
      <c r="Y67" s="32" t="n"/>
    </row>
    <row r="68" ht="32" customHeight="1">
      <c r="A68" s="2" t="n"/>
      <c r="B68" s="3" t="n"/>
      <c r="C68" s="2" t="n"/>
      <c r="D68" s="2" t="n"/>
      <c r="E68" s="3" t="n"/>
      <c r="F68" s="3" t="n"/>
      <c r="G68" s="29" t="n"/>
      <c r="H68" s="29" t="n"/>
      <c r="I68" s="30">
        <f>IF(OR(G68="",H68=""),"",G68-H68)</f>
        <v/>
      </c>
      <c r="J68" s="6" t="n"/>
      <c r="K68" s="7">
        <f>IF(J68="","",J68*12)</f>
        <v/>
      </c>
      <c r="L68" s="8" t="n"/>
      <c r="M68" s="8" t="n"/>
      <c r="N68" s="8" t="n"/>
      <c r="O68" s="9">
        <f>IF(OR(L68="",M68=""),"",L68+M68)</f>
        <v/>
      </c>
      <c r="P68" s="8" t="n"/>
      <c r="Q68" s="31" t="n"/>
      <c r="R68" s="30">
        <f>IF(OR(C68="",I68="",K68=""),"",IF(C68="Fisso",IF(N68="","",-PMT(N68/12,K68,I68)),IF(O68="","",-PMT(O68/12,K68,I68))))</f>
        <v/>
      </c>
      <c r="S68" s="30">
        <f>IF(OR(C68="",I68="",K68="",R68=""),"",IF(C68="Variabile",IF(OR(O68="",P68=""),"",-PMT(MIN(O68+P68,16%)/12,K68,I68)),R68))</f>
        <v/>
      </c>
      <c r="T68" s="30">
        <f>IF(OR(R68="",K68="",I68=""),"",R68*K68-I68)</f>
        <v/>
      </c>
      <c r="U68" s="30">
        <f>IF(OR(S68="",I68="",Q68=""),"",S68+I68*(Q68/100))</f>
        <v/>
      </c>
      <c r="V68" s="9">
        <f>IF(OR(I68="",G68="",G68=0),"",I68/G68)</f>
        <v/>
      </c>
      <c r="W68" s="11">
        <f>IF(R68="","",IF(R68&lt;='Parametri e Riepilogo'!$B$3*'Parametri e Riepilogo'!$B$4,"Sostenibile","Da valutare"))</f>
        <v/>
      </c>
      <c r="X68" s="12" t="n"/>
      <c r="Y68" s="32" t="n"/>
    </row>
    <row r="69" ht="32" customHeight="1">
      <c r="A69" s="2" t="n"/>
      <c r="B69" s="3" t="n"/>
      <c r="C69" s="2" t="n"/>
      <c r="D69" s="2" t="n"/>
      <c r="E69" s="3" t="n"/>
      <c r="F69" s="3" t="n"/>
      <c r="G69" s="29" t="n"/>
      <c r="H69" s="29" t="n"/>
      <c r="I69" s="33">
        <f>IF(OR(G69="",H69=""),"",G69-H69)</f>
        <v/>
      </c>
      <c r="J69" s="6" t="n"/>
      <c r="K69" s="15">
        <f>IF(J69="","",J69*12)</f>
        <v/>
      </c>
      <c r="L69" s="8" t="n"/>
      <c r="M69" s="8" t="n"/>
      <c r="N69" s="8" t="n"/>
      <c r="O69" s="16">
        <f>IF(OR(L69="",M69=""),"",L69+M69)</f>
        <v/>
      </c>
      <c r="P69" s="8" t="n"/>
      <c r="Q69" s="31" t="n"/>
      <c r="R69" s="33">
        <f>IF(OR(C69="",I69="",K69=""),"",IF(C69="Fisso",IF(N69="","",-PMT(N69/12,K69,I69)),IF(O69="","",-PMT(O69/12,K69,I69))))</f>
        <v/>
      </c>
      <c r="S69" s="33">
        <f>IF(OR(C69="",I69="",K69="",R69=""),"",IF(C69="Variabile",IF(OR(O69="",P69=""),"",-PMT(MIN(O69+P69,16%)/12,K69,I69)),R69))</f>
        <v/>
      </c>
      <c r="T69" s="33">
        <f>IF(OR(R69="",K69="",I69=""),"",R69*K69-I69)</f>
        <v/>
      </c>
      <c r="U69" s="33">
        <f>IF(OR(S69="",I69="",Q69=""),"",S69+I69*(Q69/100))</f>
        <v/>
      </c>
      <c r="V69" s="16">
        <f>IF(OR(I69="",G69="",G69=0),"",I69/G69)</f>
        <v/>
      </c>
      <c r="W69" s="17">
        <f>IF(R69="","",IF(R69&lt;='Parametri e Riepilogo'!$B$3*'Parametri e Riepilogo'!$B$4,"Sostenibile","Da valutare"))</f>
        <v/>
      </c>
      <c r="X69" s="12" t="n"/>
      <c r="Y69" s="32" t="n"/>
    </row>
    <row r="70" ht="32" customHeight="1">
      <c r="A70" s="2" t="n"/>
      <c r="B70" s="3" t="n"/>
      <c r="C70" s="2" t="n"/>
      <c r="D70" s="2" t="n"/>
      <c r="E70" s="3" t="n"/>
      <c r="F70" s="3" t="n"/>
      <c r="G70" s="29" t="n"/>
      <c r="H70" s="29" t="n"/>
      <c r="I70" s="30">
        <f>IF(OR(G70="",H70=""),"",G70-H70)</f>
        <v/>
      </c>
      <c r="J70" s="6" t="n"/>
      <c r="K70" s="7">
        <f>IF(J70="","",J70*12)</f>
        <v/>
      </c>
      <c r="L70" s="8" t="n"/>
      <c r="M70" s="8" t="n"/>
      <c r="N70" s="8" t="n"/>
      <c r="O70" s="9">
        <f>IF(OR(L70="",M70=""),"",L70+M70)</f>
        <v/>
      </c>
      <c r="P70" s="8" t="n"/>
      <c r="Q70" s="31" t="n"/>
      <c r="R70" s="30">
        <f>IF(OR(C70="",I70="",K70=""),"",IF(C70="Fisso",IF(N70="","",-PMT(N70/12,K70,I70)),IF(O70="","",-PMT(O70/12,K70,I70))))</f>
        <v/>
      </c>
      <c r="S70" s="30">
        <f>IF(OR(C70="",I70="",K70="",R70=""),"",IF(C70="Variabile",IF(OR(O70="",P70=""),"",-PMT(MIN(O70+P70,16%)/12,K70,I70)),R70))</f>
        <v/>
      </c>
      <c r="T70" s="30">
        <f>IF(OR(R70="",K70="",I70=""),"",R70*K70-I70)</f>
        <v/>
      </c>
      <c r="U70" s="30">
        <f>IF(OR(S70="",I70="",Q70=""),"",S70+I70*(Q70/100))</f>
        <v/>
      </c>
      <c r="V70" s="9">
        <f>IF(OR(I70="",G70="",G70=0),"",I70/G70)</f>
        <v/>
      </c>
      <c r="W70" s="11">
        <f>IF(R70="","",IF(R70&lt;='Parametri e Riepilogo'!$B$3*'Parametri e Riepilogo'!$B$4,"Sostenibile","Da valutare"))</f>
        <v/>
      </c>
      <c r="X70" s="12" t="n"/>
      <c r="Y70" s="32" t="n"/>
    </row>
    <row r="71" ht="32" customHeight="1">
      <c r="A71" s="2" t="n"/>
      <c r="B71" s="3" t="n"/>
      <c r="C71" s="2" t="n"/>
      <c r="D71" s="2" t="n"/>
      <c r="E71" s="3" t="n"/>
      <c r="F71" s="3" t="n"/>
      <c r="G71" s="29" t="n"/>
      <c r="H71" s="29" t="n"/>
      <c r="I71" s="33">
        <f>IF(OR(G71="",H71=""),"",G71-H71)</f>
        <v/>
      </c>
      <c r="J71" s="6" t="n"/>
      <c r="K71" s="15">
        <f>IF(J71="","",J71*12)</f>
        <v/>
      </c>
      <c r="L71" s="8" t="n"/>
      <c r="M71" s="8" t="n"/>
      <c r="N71" s="8" t="n"/>
      <c r="O71" s="16">
        <f>IF(OR(L71="",M71=""),"",L71+M71)</f>
        <v/>
      </c>
      <c r="P71" s="8" t="n"/>
      <c r="Q71" s="31" t="n"/>
      <c r="R71" s="33">
        <f>IF(OR(C71="",I71="",K71=""),"",IF(C71="Fisso",IF(N71="","",-PMT(N71/12,K71,I71)),IF(O71="","",-PMT(O71/12,K71,I71))))</f>
        <v/>
      </c>
      <c r="S71" s="33">
        <f>IF(OR(C71="",I71="",K71="",R71=""),"",IF(C71="Variabile",IF(OR(O71="",P71=""),"",-PMT(MIN(O71+P71,16%)/12,K71,I71)),R71))</f>
        <v/>
      </c>
      <c r="T71" s="33">
        <f>IF(OR(R71="",K71="",I71=""),"",R71*K71-I71)</f>
        <v/>
      </c>
      <c r="U71" s="33">
        <f>IF(OR(S71="",I71="",Q71=""),"",S71+I71*(Q71/100))</f>
        <v/>
      </c>
      <c r="V71" s="16">
        <f>IF(OR(I71="",G71="",G71=0),"",I71/G71)</f>
        <v/>
      </c>
      <c r="W71" s="17">
        <f>IF(R71="","",IF(R71&lt;='Parametri e Riepilogo'!$B$3*'Parametri e Riepilogo'!$B$4,"Sostenibile","Da valutare"))</f>
        <v/>
      </c>
      <c r="X71" s="12" t="n"/>
      <c r="Y71" s="32" t="n"/>
    </row>
    <row r="72" ht="32" customHeight="1">
      <c r="A72" s="2" t="n"/>
      <c r="B72" s="3" t="n"/>
      <c r="C72" s="2" t="n"/>
      <c r="D72" s="2" t="n"/>
      <c r="E72" s="3" t="n"/>
      <c r="F72" s="3" t="n"/>
      <c r="G72" s="29" t="n"/>
      <c r="H72" s="29" t="n"/>
      <c r="I72" s="30">
        <f>IF(OR(G72="",H72=""),"",G72-H72)</f>
        <v/>
      </c>
      <c r="J72" s="6" t="n"/>
      <c r="K72" s="7">
        <f>IF(J72="","",J72*12)</f>
        <v/>
      </c>
      <c r="L72" s="8" t="n"/>
      <c r="M72" s="8" t="n"/>
      <c r="N72" s="8" t="n"/>
      <c r="O72" s="9">
        <f>IF(OR(L72="",M72=""),"",L72+M72)</f>
        <v/>
      </c>
      <c r="P72" s="8" t="n"/>
      <c r="Q72" s="31" t="n"/>
      <c r="R72" s="30">
        <f>IF(OR(C72="",I72="",K72=""),"",IF(C72="Fisso",IF(N72="","",-PMT(N72/12,K72,I72)),IF(O72="","",-PMT(O72/12,K72,I72))))</f>
        <v/>
      </c>
      <c r="S72" s="30">
        <f>IF(OR(C72="",I72="",K72="",R72=""),"",IF(C72="Variabile",IF(OR(O72="",P72=""),"",-PMT(MIN(O72+P72,16%)/12,K72,I72)),R72))</f>
        <v/>
      </c>
      <c r="T72" s="30">
        <f>IF(OR(R72="",K72="",I72=""),"",R72*K72-I72)</f>
        <v/>
      </c>
      <c r="U72" s="30">
        <f>IF(OR(S72="",I72="",Q72=""),"",S72+I72*(Q72/100))</f>
        <v/>
      </c>
      <c r="V72" s="9">
        <f>IF(OR(I72="",G72="",G72=0),"",I72/G72)</f>
        <v/>
      </c>
      <c r="W72" s="11">
        <f>IF(R72="","",IF(R72&lt;='Parametri e Riepilogo'!$B$3*'Parametri e Riepilogo'!$B$4,"Sostenibile","Da valutare"))</f>
        <v/>
      </c>
      <c r="X72" s="12" t="n"/>
      <c r="Y72" s="32" t="n"/>
    </row>
    <row r="73" ht="32" customHeight="1">
      <c r="A73" s="2" t="n"/>
      <c r="B73" s="3" t="n"/>
      <c r="C73" s="2" t="n"/>
      <c r="D73" s="2" t="n"/>
      <c r="E73" s="3" t="n"/>
      <c r="F73" s="3" t="n"/>
      <c r="G73" s="29" t="n"/>
      <c r="H73" s="29" t="n"/>
      <c r="I73" s="33">
        <f>IF(OR(G73="",H73=""),"",G73-H73)</f>
        <v/>
      </c>
      <c r="J73" s="6" t="n"/>
      <c r="K73" s="15">
        <f>IF(J73="","",J73*12)</f>
        <v/>
      </c>
      <c r="L73" s="8" t="n"/>
      <c r="M73" s="8" t="n"/>
      <c r="N73" s="8" t="n"/>
      <c r="O73" s="16">
        <f>IF(OR(L73="",M73=""),"",L73+M73)</f>
        <v/>
      </c>
      <c r="P73" s="8" t="n"/>
      <c r="Q73" s="31" t="n"/>
      <c r="R73" s="33">
        <f>IF(OR(C73="",I73="",K73=""),"",IF(C73="Fisso",IF(N73="","",-PMT(N73/12,K73,I73)),IF(O73="","",-PMT(O73/12,K73,I73))))</f>
        <v/>
      </c>
      <c r="S73" s="33">
        <f>IF(OR(C73="",I73="",K73="",R73=""),"",IF(C73="Variabile",IF(OR(O73="",P73=""),"",-PMT(MIN(O73+P73,16%)/12,K73,I73)),R73))</f>
        <v/>
      </c>
      <c r="T73" s="33">
        <f>IF(OR(R73="",K73="",I73=""),"",R73*K73-I73)</f>
        <v/>
      </c>
      <c r="U73" s="33">
        <f>IF(OR(S73="",I73="",Q73=""),"",S73+I73*(Q73/100))</f>
        <v/>
      </c>
      <c r="V73" s="16">
        <f>IF(OR(I73="",G73="",G73=0),"",I73/G73)</f>
        <v/>
      </c>
      <c r="W73" s="17">
        <f>IF(R73="","",IF(R73&lt;='Parametri e Riepilogo'!$B$3*'Parametri e Riepilogo'!$B$4,"Sostenibile","Da valutare"))</f>
        <v/>
      </c>
      <c r="X73" s="12" t="n"/>
      <c r="Y73" s="32" t="n"/>
    </row>
    <row r="74" ht="32" customHeight="1">
      <c r="A74" s="2" t="n"/>
      <c r="B74" s="3" t="n"/>
      <c r="C74" s="2" t="n"/>
      <c r="D74" s="2" t="n"/>
      <c r="E74" s="3" t="n"/>
      <c r="F74" s="3" t="n"/>
      <c r="G74" s="29" t="n"/>
      <c r="H74" s="29" t="n"/>
      <c r="I74" s="30">
        <f>IF(OR(G74="",H74=""),"",G74-H74)</f>
        <v/>
      </c>
      <c r="J74" s="6" t="n"/>
      <c r="K74" s="7">
        <f>IF(J74="","",J74*12)</f>
        <v/>
      </c>
      <c r="L74" s="8" t="n"/>
      <c r="M74" s="8" t="n"/>
      <c r="N74" s="8" t="n"/>
      <c r="O74" s="9">
        <f>IF(OR(L74="",M74=""),"",L74+M74)</f>
        <v/>
      </c>
      <c r="P74" s="8" t="n"/>
      <c r="Q74" s="31" t="n"/>
      <c r="R74" s="30">
        <f>IF(OR(C74="",I74="",K74=""),"",IF(C74="Fisso",IF(N74="","",-PMT(N74/12,K74,I74)),IF(O74="","",-PMT(O74/12,K74,I74))))</f>
        <v/>
      </c>
      <c r="S74" s="30">
        <f>IF(OR(C74="",I74="",K74="",R74=""),"",IF(C74="Variabile",IF(OR(O74="",P74=""),"",-PMT(MIN(O74+P74,16%)/12,K74,I74)),R74))</f>
        <v/>
      </c>
      <c r="T74" s="30">
        <f>IF(OR(R74="",K74="",I74=""),"",R74*K74-I74)</f>
        <v/>
      </c>
      <c r="U74" s="30">
        <f>IF(OR(S74="",I74="",Q74=""),"",S74+I74*(Q74/100))</f>
        <v/>
      </c>
      <c r="V74" s="9">
        <f>IF(OR(I74="",G74="",G74=0),"",I74/G74)</f>
        <v/>
      </c>
      <c r="W74" s="11">
        <f>IF(R74="","",IF(R74&lt;='Parametri e Riepilogo'!$B$3*'Parametri e Riepilogo'!$B$4,"Sostenibile","Da valutare"))</f>
        <v/>
      </c>
      <c r="X74" s="12" t="n"/>
      <c r="Y74" s="32" t="n"/>
    </row>
    <row r="75" ht="32" customHeight="1">
      <c r="A75" s="2" t="n"/>
      <c r="B75" s="3" t="n"/>
      <c r="C75" s="2" t="n"/>
      <c r="D75" s="2" t="n"/>
      <c r="E75" s="3" t="n"/>
      <c r="F75" s="3" t="n"/>
      <c r="G75" s="29" t="n"/>
      <c r="H75" s="29" t="n"/>
      <c r="I75" s="33">
        <f>IF(OR(G75="",H75=""),"",G75-H75)</f>
        <v/>
      </c>
      <c r="J75" s="6" t="n"/>
      <c r="K75" s="15">
        <f>IF(J75="","",J75*12)</f>
        <v/>
      </c>
      <c r="L75" s="8" t="n"/>
      <c r="M75" s="8" t="n"/>
      <c r="N75" s="8" t="n"/>
      <c r="O75" s="16">
        <f>IF(OR(L75="",M75=""),"",L75+M75)</f>
        <v/>
      </c>
      <c r="P75" s="8" t="n"/>
      <c r="Q75" s="31" t="n"/>
      <c r="R75" s="33">
        <f>IF(OR(C75="",I75="",K75=""),"",IF(C75="Fisso",IF(N75="","",-PMT(N75/12,K75,I75)),IF(O75="","",-PMT(O75/12,K75,I75))))</f>
        <v/>
      </c>
      <c r="S75" s="33">
        <f>IF(OR(C75="",I75="",K75="",R75=""),"",IF(C75="Variabile",IF(OR(O75="",P75=""),"",-PMT(MIN(O75+P75,16%)/12,K75,I75)),R75))</f>
        <v/>
      </c>
      <c r="T75" s="33">
        <f>IF(OR(R75="",K75="",I75=""),"",R75*K75-I75)</f>
        <v/>
      </c>
      <c r="U75" s="33">
        <f>IF(OR(S75="",I75="",Q75=""),"",S75+I75*(Q75/100))</f>
        <v/>
      </c>
      <c r="V75" s="16">
        <f>IF(OR(I75="",G75="",G75=0),"",I75/G75)</f>
        <v/>
      </c>
      <c r="W75" s="17">
        <f>IF(R75="","",IF(R75&lt;='Parametri e Riepilogo'!$B$3*'Parametri e Riepilogo'!$B$4,"Sostenibile","Da valutare"))</f>
        <v/>
      </c>
      <c r="X75" s="12" t="n"/>
      <c r="Y75" s="32" t="n"/>
    </row>
    <row r="76" ht="32" customHeight="1">
      <c r="A76" s="2" t="n"/>
      <c r="B76" s="3" t="n"/>
      <c r="C76" s="2" t="n"/>
      <c r="D76" s="2" t="n"/>
      <c r="E76" s="3" t="n"/>
      <c r="F76" s="3" t="n"/>
      <c r="G76" s="29" t="n"/>
      <c r="H76" s="29" t="n"/>
      <c r="I76" s="30">
        <f>IF(OR(G76="",H76=""),"",G76-H76)</f>
        <v/>
      </c>
      <c r="J76" s="6" t="n"/>
      <c r="K76" s="7">
        <f>IF(J76="","",J76*12)</f>
        <v/>
      </c>
      <c r="L76" s="8" t="n"/>
      <c r="M76" s="8" t="n"/>
      <c r="N76" s="8" t="n"/>
      <c r="O76" s="9">
        <f>IF(OR(L76="",M76=""),"",L76+M76)</f>
        <v/>
      </c>
      <c r="P76" s="8" t="n"/>
      <c r="Q76" s="31" t="n"/>
      <c r="R76" s="30">
        <f>IF(OR(C76="",I76="",K76=""),"",IF(C76="Fisso",IF(N76="","",-PMT(N76/12,K76,I76)),IF(O76="","",-PMT(O76/12,K76,I76))))</f>
        <v/>
      </c>
      <c r="S76" s="30">
        <f>IF(OR(C76="",I76="",K76="",R76=""),"",IF(C76="Variabile",IF(OR(O76="",P76=""),"",-PMT(MIN(O76+P76,16%)/12,K76,I76)),R76))</f>
        <v/>
      </c>
      <c r="T76" s="30">
        <f>IF(OR(R76="",K76="",I76=""),"",R76*K76-I76)</f>
        <v/>
      </c>
      <c r="U76" s="30">
        <f>IF(OR(S76="",I76="",Q76=""),"",S76+I76*(Q76/100))</f>
        <v/>
      </c>
      <c r="V76" s="9">
        <f>IF(OR(I76="",G76="",G76=0),"",I76/G76)</f>
        <v/>
      </c>
      <c r="W76" s="11">
        <f>IF(R76="","",IF(R76&lt;='Parametri e Riepilogo'!$B$3*'Parametri e Riepilogo'!$B$4,"Sostenibile","Da valutare"))</f>
        <v/>
      </c>
      <c r="X76" s="12" t="n"/>
      <c r="Y76" s="32" t="n"/>
    </row>
    <row r="77" ht="32" customHeight="1">
      <c r="A77" s="2" t="n"/>
      <c r="B77" s="3" t="n"/>
      <c r="C77" s="2" t="n"/>
      <c r="D77" s="2" t="n"/>
      <c r="E77" s="3" t="n"/>
      <c r="F77" s="3" t="n"/>
      <c r="G77" s="29" t="n"/>
      <c r="H77" s="29" t="n"/>
      <c r="I77" s="33">
        <f>IF(OR(G77="",H77=""),"",G77-H77)</f>
        <v/>
      </c>
      <c r="J77" s="6" t="n"/>
      <c r="K77" s="15">
        <f>IF(J77="","",J77*12)</f>
        <v/>
      </c>
      <c r="L77" s="8" t="n"/>
      <c r="M77" s="8" t="n"/>
      <c r="N77" s="8" t="n"/>
      <c r="O77" s="16">
        <f>IF(OR(L77="",M77=""),"",L77+M77)</f>
        <v/>
      </c>
      <c r="P77" s="8" t="n"/>
      <c r="Q77" s="31" t="n"/>
      <c r="R77" s="33">
        <f>IF(OR(C77="",I77="",K77=""),"",IF(C77="Fisso",IF(N77="","",-PMT(N77/12,K77,I77)),IF(O77="","",-PMT(O77/12,K77,I77))))</f>
        <v/>
      </c>
      <c r="S77" s="33">
        <f>IF(OR(C77="",I77="",K77="",R77=""),"",IF(C77="Variabile",IF(OR(O77="",P77=""),"",-PMT(MIN(O77+P77,16%)/12,K77,I77)),R77))</f>
        <v/>
      </c>
      <c r="T77" s="33">
        <f>IF(OR(R77="",K77="",I77=""),"",R77*K77-I77)</f>
        <v/>
      </c>
      <c r="U77" s="33">
        <f>IF(OR(S77="",I77="",Q77=""),"",S77+I77*(Q77/100))</f>
        <v/>
      </c>
      <c r="V77" s="16">
        <f>IF(OR(I77="",G77="",G77=0),"",I77/G77)</f>
        <v/>
      </c>
      <c r="W77" s="17">
        <f>IF(R77="","",IF(R77&lt;='Parametri e Riepilogo'!$B$3*'Parametri e Riepilogo'!$B$4,"Sostenibile","Da valutare"))</f>
        <v/>
      </c>
      <c r="X77" s="12" t="n"/>
      <c r="Y77" s="32" t="n"/>
    </row>
    <row r="78" ht="32" customHeight="1">
      <c r="A78" s="2" t="n"/>
      <c r="B78" s="3" t="n"/>
      <c r="C78" s="2" t="n"/>
      <c r="D78" s="2" t="n"/>
      <c r="E78" s="3" t="n"/>
      <c r="F78" s="3" t="n"/>
      <c r="G78" s="29" t="n"/>
      <c r="H78" s="29" t="n"/>
      <c r="I78" s="30">
        <f>IF(OR(G78="",H78=""),"",G78-H78)</f>
        <v/>
      </c>
      <c r="J78" s="6" t="n"/>
      <c r="K78" s="7">
        <f>IF(J78="","",J78*12)</f>
        <v/>
      </c>
      <c r="L78" s="8" t="n"/>
      <c r="M78" s="8" t="n"/>
      <c r="N78" s="8" t="n"/>
      <c r="O78" s="9">
        <f>IF(OR(L78="",M78=""),"",L78+M78)</f>
        <v/>
      </c>
      <c r="P78" s="8" t="n"/>
      <c r="Q78" s="31" t="n"/>
      <c r="R78" s="30">
        <f>IF(OR(C78="",I78="",K78=""),"",IF(C78="Fisso",IF(N78="","",-PMT(N78/12,K78,I78)),IF(O78="","",-PMT(O78/12,K78,I78))))</f>
        <v/>
      </c>
      <c r="S78" s="30">
        <f>IF(OR(C78="",I78="",K78="",R78=""),"",IF(C78="Variabile",IF(OR(O78="",P78=""),"",-PMT(MIN(O78+P78,16%)/12,K78,I78)),R78))</f>
        <v/>
      </c>
      <c r="T78" s="30">
        <f>IF(OR(R78="",K78="",I78=""),"",R78*K78-I78)</f>
        <v/>
      </c>
      <c r="U78" s="30">
        <f>IF(OR(S78="",I78="",Q78=""),"",S78+I78*(Q78/100))</f>
        <v/>
      </c>
      <c r="V78" s="9">
        <f>IF(OR(I78="",G78="",G78=0),"",I78/G78)</f>
        <v/>
      </c>
      <c r="W78" s="11">
        <f>IF(R78="","",IF(R78&lt;='Parametri e Riepilogo'!$B$3*'Parametri e Riepilogo'!$B$4,"Sostenibile","Da valutare"))</f>
        <v/>
      </c>
      <c r="X78" s="12" t="n"/>
      <c r="Y78" s="32" t="n"/>
    </row>
    <row r="79" ht="32" customHeight="1">
      <c r="A79" s="2" t="n"/>
      <c r="B79" s="3" t="n"/>
      <c r="C79" s="2" t="n"/>
      <c r="D79" s="2" t="n"/>
      <c r="E79" s="3" t="n"/>
      <c r="F79" s="3" t="n"/>
      <c r="G79" s="29" t="n"/>
      <c r="H79" s="29" t="n"/>
      <c r="I79" s="33">
        <f>IF(OR(G79="",H79=""),"",G79-H79)</f>
        <v/>
      </c>
      <c r="J79" s="6" t="n"/>
      <c r="K79" s="15">
        <f>IF(J79="","",J79*12)</f>
        <v/>
      </c>
      <c r="L79" s="8" t="n"/>
      <c r="M79" s="8" t="n"/>
      <c r="N79" s="8" t="n"/>
      <c r="O79" s="16">
        <f>IF(OR(L79="",M79=""),"",L79+M79)</f>
        <v/>
      </c>
      <c r="P79" s="8" t="n"/>
      <c r="Q79" s="31" t="n"/>
      <c r="R79" s="33">
        <f>IF(OR(C79="",I79="",K79=""),"",IF(C79="Fisso",IF(N79="","",-PMT(N79/12,K79,I79)),IF(O79="","",-PMT(O79/12,K79,I79))))</f>
        <v/>
      </c>
      <c r="S79" s="33">
        <f>IF(OR(C79="",I79="",K79="",R79=""),"",IF(C79="Variabile",IF(OR(O79="",P79=""),"",-PMT(MIN(O79+P79,16%)/12,K79,I79)),R79))</f>
        <v/>
      </c>
      <c r="T79" s="33">
        <f>IF(OR(R79="",K79="",I79=""),"",R79*K79-I79)</f>
        <v/>
      </c>
      <c r="U79" s="33">
        <f>IF(OR(S79="",I79="",Q79=""),"",S79+I79*(Q79/100))</f>
        <v/>
      </c>
      <c r="V79" s="16">
        <f>IF(OR(I79="",G79="",G79=0),"",I79/G79)</f>
        <v/>
      </c>
      <c r="W79" s="17">
        <f>IF(R79="","",IF(R79&lt;='Parametri e Riepilogo'!$B$3*'Parametri e Riepilogo'!$B$4,"Sostenibile","Da valutare"))</f>
        <v/>
      </c>
      <c r="X79" s="12" t="n"/>
      <c r="Y79" s="32" t="n"/>
    </row>
    <row r="80" ht="32" customHeight="1">
      <c r="A80" s="2" t="n"/>
      <c r="B80" s="3" t="n"/>
      <c r="C80" s="2" t="n"/>
      <c r="D80" s="2" t="n"/>
      <c r="E80" s="3" t="n"/>
      <c r="F80" s="3" t="n"/>
      <c r="G80" s="29" t="n"/>
      <c r="H80" s="29" t="n"/>
      <c r="I80" s="30">
        <f>IF(OR(G80="",H80=""),"",G80-H80)</f>
        <v/>
      </c>
      <c r="J80" s="6" t="n"/>
      <c r="K80" s="7">
        <f>IF(J80="","",J80*12)</f>
        <v/>
      </c>
      <c r="L80" s="8" t="n"/>
      <c r="M80" s="8" t="n"/>
      <c r="N80" s="8" t="n"/>
      <c r="O80" s="9">
        <f>IF(OR(L80="",M80=""),"",L80+M80)</f>
        <v/>
      </c>
      <c r="P80" s="8" t="n"/>
      <c r="Q80" s="31" t="n"/>
      <c r="R80" s="30">
        <f>IF(OR(C80="",I80="",K80=""),"",IF(C80="Fisso",IF(N80="","",-PMT(N80/12,K80,I80)),IF(O80="","",-PMT(O80/12,K80,I80))))</f>
        <v/>
      </c>
      <c r="S80" s="30">
        <f>IF(OR(C80="",I80="",K80="",R80=""),"",IF(C80="Variabile",IF(OR(O80="",P80=""),"",-PMT(MIN(O80+P80,16%)/12,K80,I80)),R80))</f>
        <v/>
      </c>
      <c r="T80" s="30">
        <f>IF(OR(R80="",K80="",I80=""),"",R80*K80-I80)</f>
        <v/>
      </c>
      <c r="U80" s="30">
        <f>IF(OR(S80="",I80="",Q80=""),"",S80+I80*(Q80/100))</f>
        <v/>
      </c>
      <c r="V80" s="9">
        <f>IF(OR(I80="",G80="",G80=0),"",I80/G80)</f>
        <v/>
      </c>
      <c r="W80" s="11">
        <f>IF(R80="","",IF(R80&lt;='Parametri e Riepilogo'!$B$3*'Parametri e Riepilogo'!$B$4,"Sostenibile","Da valutare"))</f>
        <v/>
      </c>
      <c r="X80" s="12" t="n"/>
      <c r="Y80" s="32" t="n"/>
    </row>
    <row r="81" ht="32" customHeight="1">
      <c r="A81" s="2" t="n"/>
      <c r="B81" s="3" t="n"/>
      <c r="C81" s="2" t="n"/>
      <c r="D81" s="2" t="n"/>
      <c r="E81" s="3" t="n"/>
      <c r="F81" s="3" t="n"/>
      <c r="G81" s="29" t="n"/>
      <c r="H81" s="29" t="n"/>
      <c r="I81" s="33">
        <f>IF(OR(G81="",H81=""),"",G81-H81)</f>
        <v/>
      </c>
      <c r="J81" s="6" t="n"/>
      <c r="K81" s="15">
        <f>IF(J81="","",J81*12)</f>
        <v/>
      </c>
      <c r="L81" s="8" t="n"/>
      <c r="M81" s="8" t="n"/>
      <c r="N81" s="8" t="n"/>
      <c r="O81" s="16">
        <f>IF(OR(L81="",M81=""),"",L81+M81)</f>
        <v/>
      </c>
      <c r="P81" s="8" t="n"/>
      <c r="Q81" s="31" t="n"/>
      <c r="R81" s="33">
        <f>IF(OR(C81="",I81="",K81=""),"",IF(C81="Fisso",IF(N81="","",-PMT(N81/12,K81,I81)),IF(O81="","",-PMT(O81/12,K81,I81))))</f>
        <v/>
      </c>
      <c r="S81" s="33">
        <f>IF(OR(C81="",I81="",K81="",R81=""),"",IF(C81="Variabile",IF(OR(O81="",P81=""),"",-PMT(MIN(O81+P81,16%)/12,K81,I81)),R81))</f>
        <v/>
      </c>
      <c r="T81" s="33">
        <f>IF(OR(R81="",K81="",I81=""),"",R81*K81-I81)</f>
        <v/>
      </c>
      <c r="U81" s="33">
        <f>IF(OR(S81="",I81="",Q81=""),"",S81+I81*(Q81/100))</f>
        <v/>
      </c>
      <c r="V81" s="16">
        <f>IF(OR(I81="",G81="",G81=0),"",I81/G81)</f>
        <v/>
      </c>
      <c r="W81" s="17">
        <f>IF(R81="","",IF(R81&lt;='Parametri e Riepilogo'!$B$3*'Parametri e Riepilogo'!$B$4,"Sostenibile","Da valutare"))</f>
        <v/>
      </c>
      <c r="X81" s="12" t="n"/>
      <c r="Y81" s="32" t="n"/>
    </row>
    <row r="82" ht="32" customHeight="1">
      <c r="A82" s="2" t="n"/>
      <c r="B82" s="3" t="n"/>
      <c r="C82" s="2" t="n"/>
      <c r="D82" s="2" t="n"/>
      <c r="E82" s="3" t="n"/>
      <c r="F82" s="3" t="n"/>
      <c r="G82" s="29" t="n"/>
      <c r="H82" s="29" t="n"/>
      <c r="I82" s="30">
        <f>IF(OR(G82="",H82=""),"",G82-H82)</f>
        <v/>
      </c>
      <c r="J82" s="6" t="n"/>
      <c r="K82" s="7">
        <f>IF(J82="","",J82*12)</f>
        <v/>
      </c>
      <c r="L82" s="8" t="n"/>
      <c r="M82" s="8" t="n"/>
      <c r="N82" s="8" t="n"/>
      <c r="O82" s="9">
        <f>IF(OR(L82="",M82=""),"",L82+M82)</f>
        <v/>
      </c>
      <c r="P82" s="8" t="n"/>
      <c r="Q82" s="31" t="n"/>
      <c r="R82" s="30">
        <f>IF(OR(C82="",I82="",K82=""),"",IF(C82="Fisso",IF(N82="","",-PMT(N82/12,K82,I82)),IF(O82="","",-PMT(O82/12,K82,I82))))</f>
        <v/>
      </c>
      <c r="S82" s="30">
        <f>IF(OR(C82="",I82="",K82="",R82=""),"",IF(C82="Variabile",IF(OR(O82="",P82=""),"",-PMT(MIN(O82+P82,16%)/12,K82,I82)),R82))</f>
        <v/>
      </c>
      <c r="T82" s="30">
        <f>IF(OR(R82="",K82="",I82=""),"",R82*K82-I82)</f>
        <v/>
      </c>
      <c r="U82" s="30">
        <f>IF(OR(S82="",I82="",Q82=""),"",S82+I82*(Q82/100))</f>
        <v/>
      </c>
      <c r="V82" s="9">
        <f>IF(OR(I82="",G82="",G82=0),"",I82/G82)</f>
        <v/>
      </c>
      <c r="W82" s="11">
        <f>IF(R82="","",IF(R82&lt;='Parametri e Riepilogo'!$B$3*'Parametri e Riepilogo'!$B$4,"Sostenibile","Da valutare"))</f>
        <v/>
      </c>
      <c r="X82" s="12" t="n"/>
      <c r="Y82" s="32" t="n"/>
    </row>
    <row r="83" ht="32" customHeight="1">
      <c r="A83" s="2" t="n"/>
      <c r="B83" s="3" t="n"/>
      <c r="C83" s="2" t="n"/>
      <c r="D83" s="2" t="n"/>
      <c r="E83" s="3" t="n"/>
      <c r="F83" s="3" t="n"/>
      <c r="G83" s="29" t="n"/>
      <c r="H83" s="29" t="n"/>
      <c r="I83" s="33">
        <f>IF(OR(G83="",H83=""),"",G83-H83)</f>
        <v/>
      </c>
      <c r="J83" s="6" t="n"/>
      <c r="K83" s="15">
        <f>IF(J83="","",J83*12)</f>
        <v/>
      </c>
      <c r="L83" s="8" t="n"/>
      <c r="M83" s="8" t="n"/>
      <c r="N83" s="8" t="n"/>
      <c r="O83" s="16">
        <f>IF(OR(L83="",M83=""),"",L83+M83)</f>
        <v/>
      </c>
      <c r="P83" s="8" t="n"/>
      <c r="Q83" s="31" t="n"/>
      <c r="R83" s="33">
        <f>IF(OR(C83="",I83="",K83=""),"",IF(C83="Fisso",IF(N83="","",-PMT(N83/12,K83,I83)),IF(O83="","",-PMT(O83/12,K83,I83))))</f>
        <v/>
      </c>
      <c r="S83" s="33">
        <f>IF(OR(C83="",I83="",K83="",R83=""),"",IF(C83="Variabile",IF(OR(O83="",P83=""),"",-PMT(MIN(O83+P83,16%)/12,K83,I83)),R83))</f>
        <v/>
      </c>
      <c r="T83" s="33">
        <f>IF(OR(R83="",K83="",I83=""),"",R83*K83-I83)</f>
        <v/>
      </c>
      <c r="U83" s="33">
        <f>IF(OR(S83="",I83="",Q83=""),"",S83+I83*(Q83/100))</f>
        <v/>
      </c>
      <c r="V83" s="16">
        <f>IF(OR(I83="",G83="",G83=0),"",I83/G83)</f>
        <v/>
      </c>
      <c r="W83" s="17">
        <f>IF(R83="","",IF(R83&lt;='Parametri e Riepilogo'!$B$3*'Parametri e Riepilogo'!$B$4,"Sostenibile","Da valutare"))</f>
        <v/>
      </c>
      <c r="X83" s="12" t="n"/>
      <c r="Y83" s="32" t="n"/>
    </row>
    <row r="84" ht="32" customHeight="1">
      <c r="A84" s="2" t="n"/>
      <c r="B84" s="3" t="n"/>
      <c r="C84" s="2" t="n"/>
      <c r="D84" s="2" t="n"/>
      <c r="E84" s="3" t="n"/>
      <c r="F84" s="3" t="n"/>
      <c r="G84" s="29" t="n"/>
      <c r="H84" s="29" t="n"/>
      <c r="I84" s="30">
        <f>IF(OR(G84="",H84=""),"",G84-H84)</f>
        <v/>
      </c>
      <c r="J84" s="6" t="n"/>
      <c r="K84" s="7">
        <f>IF(J84="","",J84*12)</f>
        <v/>
      </c>
      <c r="L84" s="8" t="n"/>
      <c r="M84" s="8" t="n"/>
      <c r="N84" s="8" t="n"/>
      <c r="O84" s="9">
        <f>IF(OR(L84="",M84=""),"",L84+M84)</f>
        <v/>
      </c>
      <c r="P84" s="8" t="n"/>
      <c r="Q84" s="31" t="n"/>
      <c r="R84" s="30">
        <f>IF(OR(C84="",I84="",K84=""),"",IF(C84="Fisso",IF(N84="","",-PMT(N84/12,K84,I84)),IF(O84="","",-PMT(O84/12,K84,I84))))</f>
        <v/>
      </c>
      <c r="S84" s="30">
        <f>IF(OR(C84="",I84="",K84="",R84=""),"",IF(C84="Variabile",IF(OR(O84="",P84=""),"",-PMT(MIN(O84+P84,16%)/12,K84,I84)),R84))</f>
        <v/>
      </c>
      <c r="T84" s="30">
        <f>IF(OR(R84="",K84="",I84=""),"",R84*K84-I84)</f>
        <v/>
      </c>
      <c r="U84" s="30">
        <f>IF(OR(S84="",I84="",Q84=""),"",S84+I84*(Q84/100))</f>
        <v/>
      </c>
      <c r="V84" s="9">
        <f>IF(OR(I84="",G84="",G84=0),"",I84/G84)</f>
        <v/>
      </c>
      <c r="W84" s="11">
        <f>IF(R84="","",IF(R84&lt;='Parametri e Riepilogo'!$B$3*'Parametri e Riepilogo'!$B$4,"Sostenibile","Da valutare"))</f>
        <v/>
      </c>
      <c r="X84" s="12" t="n"/>
      <c r="Y84" s="32" t="n"/>
    </row>
    <row r="85" ht="32" customHeight="1">
      <c r="A85" s="2" t="n"/>
      <c r="B85" s="3" t="n"/>
      <c r="C85" s="2" t="n"/>
      <c r="D85" s="2" t="n"/>
      <c r="E85" s="3" t="n"/>
      <c r="F85" s="3" t="n"/>
      <c r="G85" s="29" t="n"/>
      <c r="H85" s="29" t="n"/>
      <c r="I85" s="33">
        <f>IF(OR(G85="",H85=""),"",G85-H85)</f>
        <v/>
      </c>
      <c r="J85" s="6" t="n"/>
      <c r="K85" s="15">
        <f>IF(J85="","",J85*12)</f>
        <v/>
      </c>
      <c r="L85" s="8" t="n"/>
      <c r="M85" s="8" t="n"/>
      <c r="N85" s="8" t="n"/>
      <c r="O85" s="16">
        <f>IF(OR(L85="",M85=""),"",L85+M85)</f>
        <v/>
      </c>
      <c r="P85" s="8" t="n"/>
      <c r="Q85" s="31" t="n"/>
      <c r="R85" s="33">
        <f>IF(OR(C85="",I85="",K85=""),"",IF(C85="Fisso",IF(N85="","",-PMT(N85/12,K85,I85)),IF(O85="","",-PMT(O85/12,K85,I85))))</f>
        <v/>
      </c>
      <c r="S85" s="33">
        <f>IF(OR(C85="",I85="",K85="",R85=""),"",IF(C85="Variabile",IF(OR(O85="",P85=""),"",-PMT(MIN(O85+P85,16%)/12,K85,I85)),R85))</f>
        <v/>
      </c>
      <c r="T85" s="33">
        <f>IF(OR(R85="",K85="",I85=""),"",R85*K85-I85)</f>
        <v/>
      </c>
      <c r="U85" s="33">
        <f>IF(OR(S85="",I85="",Q85=""),"",S85+I85*(Q85/100))</f>
        <v/>
      </c>
      <c r="V85" s="16">
        <f>IF(OR(I85="",G85="",G85=0),"",I85/G85)</f>
        <v/>
      </c>
      <c r="W85" s="17">
        <f>IF(R85="","",IF(R85&lt;='Parametri e Riepilogo'!$B$3*'Parametri e Riepilogo'!$B$4,"Sostenibile","Da valutare"))</f>
        <v/>
      </c>
      <c r="X85" s="12" t="n"/>
      <c r="Y85" s="32" t="n"/>
    </row>
    <row r="86" ht="32" customHeight="1">
      <c r="A86" s="2" t="n"/>
      <c r="B86" s="3" t="n"/>
      <c r="C86" s="2" t="n"/>
      <c r="D86" s="2" t="n"/>
      <c r="E86" s="3" t="n"/>
      <c r="F86" s="3" t="n"/>
      <c r="G86" s="29" t="n"/>
      <c r="H86" s="29" t="n"/>
      <c r="I86" s="30">
        <f>IF(OR(G86="",H86=""),"",G86-H86)</f>
        <v/>
      </c>
      <c r="J86" s="6" t="n"/>
      <c r="K86" s="7">
        <f>IF(J86="","",J86*12)</f>
        <v/>
      </c>
      <c r="L86" s="8" t="n"/>
      <c r="M86" s="8" t="n"/>
      <c r="N86" s="8" t="n"/>
      <c r="O86" s="9">
        <f>IF(OR(L86="",M86=""),"",L86+M86)</f>
        <v/>
      </c>
      <c r="P86" s="8" t="n"/>
      <c r="Q86" s="31" t="n"/>
      <c r="R86" s="30">
        <f>IF(OR(C86="",I86="",K86=""),"",IF(C86="Fisso",IF(N86="","",-PMT(N86/12,K86,I86)),IF(O86="","",-PMT(O86/12,K86,I86))))</f>
        <v/>
      </c>
      <c r="S86" s="30">
        <f>IF(OR(C86="",I86="",K86="",R86=""),"",IF(C86="Variabile",IF(OR(O86="",P86=""),"",-PMT(MIN(O86+P86,16%)/12,K86,I86)),R86))</f>
        <v/>
      </c>
      <c r="T86" s="30">
        <f>IF(OR(R86="",K86="",I86=""),"",R86*K86-I86)</f>
        <v/>
      </c>
      <c r="U86" s="30">
        <f>IF(OR(S86="",I86="",Q86=""),"",S86+I86*(Q86/100))</f>
        <v/>
      </c>
      <c r="V86" s="9">
        <f>IF(OR(I86="",G86="",G86=0),"",I86/G86)</f>
        <v/>
      </c>
      <c r="W86" s="11">
        <f>IF(R86="","",IF(R86&lt;='Parametri e Riepilogo'!$B$3*'Parametri e Riepilogo'!$B$4,"Sostenibile","Da valutare"))</f>
        <v/>
      </c>
      <c r="X86" s="12" t="n"/>
      <c r="Y86" s="32" t="n"/>
    </row>
    <row r="87" ht="32" customHeight="1">
      <c r="A87" s="2" t="n"/>
      <c r="B87" s="3" t="n"/>
      <c r="C87" s="2" t="n"/>
      <c r="D87" s="2" t="n"/>
      <c r="E87" s="3" t="n"/>
      <c r="F87" s="3" t="n"/>
      <c r="G87" s="29" t="n"/>
      <c r="H87" s="29" t="n"/>
      <c r="I87" s="33">
        <f>IF(OR(G87="",H87=""),"",G87-H87)</f>
        <v/>
      </c>
      <c r="J87" s="6" t="n"/>
      <c r="K87" s="15">
        <f>IF(J87="","",J87*12)</f>
        <v/>
      </c>
      <c r="L87" s="8" t="n"/>
      <c r="M87" s="8" t="n"/>
      <c r="N87" s="8" t="n"/>
      <c r="O87" s="16">
        <f>IF(OR(L87="",M87=""),"",L87+M87)</f>
        <v/>
      </c>
      <c r="P87" s="8" t="n"/>
      <c r="Q87" s="31" t="n"/>
      <c r="R87" s="33">
        <f>IF(OR(C87="",I87="",K87=""),"",IF(C87="Fisso",IF(N87="","",-PMT(N87/12,K87,I87)),IF(O87="","",-PMT(O87/12,K87,I87))))</f>
        <v/>
      </c>
      <c r="S87" s="33">
        <f>IF(OR(C87="",I87="",K87="",R87=""),"",IF(C87="Variabile",IF(OR(O87="",P87=""),"",-PMT(MIN(O87+P87,16%)/12,K87,I87)),R87))</f>
        <v/>
      </c>
      <c r="T87" s="33">
        <f>IF(OR(R87="",K87="",I87=""),"",R87*K87-I87)</f>
        <v/>
      </c>
      <c r="U87" s="33">
        <f>IF(OR(S87="",I87="",Q87=""),"",S87+I87*(Q87/100))</f>
        <v/>
      </c>
      <c r="V87" s="16">
        <f>IF(OR(I87="",G87="",G87=0),"",I87/G87)</f>
        <v/>
      </c>
      <c r="W87" s="17">
        <f>IF(R87="","",IF(R87&lt;='Parametri e Riepilogo'!$B$3*'Parametri e Riepilogo'!$B$4,"Sostenibile","Da valutare"))</f>
        <v/>
      </c>
      <c r="X87" s="12" t="n"/>
      <c r="Y87" s="32" t="n"/>
    </row>
    <row r="88" ht="32" customHeight="1">
      <c r="A88" s="2" t="n"/>
      <c r="B88" s="3" t="n"/>
      <c r="C88" s="2" t="n"/>
      <c r="D88" s="2" t="n"/>
      <c r="E88" s="3" t="n"/>
      <c r="F88" s="3" t="n"/>
      <c r="G88" s="29" t="n"/>
      <c r="H88" s="29" t="n"/>
      <c r="I88" s="30">
        <f>IF(OR(G88="",H88=""),"",G88-H88)</f>
        <v/>
      </c>
      <c r="J88" s="6" t="n"/>
      <c r="K88" s="7">
        <f>IF(J88="","",J88*12)</f>
        <v/>
      </c>
      <c r="L88" s="8" t="n"/>
      <c r="M88" s="8" t="n"/>
      <c r="N88" s="8" t="n"/>
      <c r="O88" s="9">
        <f>IF(OR(L88="",M88=""),"",L88+M88)</f>
        <v/>
      </c>
      <c r="P88" s="8" t="n"/>
      <c r="Q88" s="31" t="n"/>
      <c r="R88" s="30">
        <f>IF(OR(C88="",I88="",K88=""),"",IF(C88="Fisso",IF(N88="","",-PMT(N88/12,K88,I88)),IF(O88="","",-PMT(O88/12,K88,I88))))</f>
        <v/>
      </c>
      <c r="S88" s="30">
        <f>IF(OR(C88="",I88="",K88="",R88=""),"",IF(C88="Variabile",IF(OR(O88="",P88=""),"",-PMT(MIN(O88+P88,16%)/12,K88,I88)),R88))</f>
        <v/>
      </c>
      <c r="T88" s="30">
        <f>IF(OR(R88="",K88="",I88=""),"",R88*K88-I88)</f>
        <v/>
      </c>
      <c r="U88" s="30">
        <f>IF(OR(S88="",I88="",Q88=""),"",S88+I88*(Q88/100))</f>
        <v/>
      </c>
      <c r="V88" s="9">
        <f>IF(OR(I88="",G88="",G88=0),"",I88/G88)</f>
        <v/>
      </c>
      <c r="W88" s="11">
        <f>IF(R88="","",IF(R88&lt;='Parametri e Riepilogo'!$B$3*'Parametri e Riepilogo'!$B$4,"Sostenibile","Da valutare"))</f>
        <v/>
      </c>
      <c r="X88" s="12" t="n"/>
      <c r="Y88" s="32" t="n"/>
    </row>
    <row r="89" ht="32" customHeight="1">
      <c r="A89" s="2" t="n"/>
      <c r="B89" s="3" t="n"/>
      <c r="C89" s="2" t="n"/>
      <c r="D89" s="2" t="n"/>
      <c r="E89" s="3" t="n"/>
      <c r="F89" s="3" t="n"/>
      <c r="G89" s="29" t="n"/>
      <c r="H89" s="29" t="n"/>
      <c r="I89" s="33">
        <f>IF(OR(G89="",H89=""),"",G89-H89)</f>
        <v/>
      </c>
      <c r="J89" s="6" t="n"/>
      <c r="K89" s="15">
        <f>IF(J89="","",J89*12)</f>
        <v/>
      </c>
      <c r="L89" s="8" t="n"/>
      <c r="M89" s="8" t="n"/>
      <c r="N89" s="8" t="n"/>
      <c r="O89" s="16">
        <f>IF(OR(L89="",M89=""),"",L89+M89)</f>
        <v/>
      </c>
      <c r="P89" s="8" t="n"/>
      <c r="Q89" s="31" t="n"/>
      <c r="R89" s="33">
        <f>IF(OR(C89="",I89="",K89=""),"",IF(C89="Fisso",IF(N89="","",-PMT(N89/12,K89,I89)),IF(O89="","",-PMT(O89/12,K89,I89))))</f>
        <v/>
      </c>
      <c r="S89" s="33">
        <f>IF(OR(C89="",I89="",K89="",R89=""),"",IF(C89="Variabile",IF(OR(O89="",P89=""),"",-PMT(MIN(O89+P89,16%)/12,K89,I89)),R89))</f>
        <v/>
      </c>
      <c r="T89" s="33">
        <f>IF(OR(R89="",K89="",I89=""),"",R89*K89-I89)</f>
        <v/>
      </c>
      <c r="U89" s="33">
        <f>IF(OR(S89="",I89="",Q89=""),"",S89+I89*(Q89/100))</f>
        <v/>
      </c>
      <c r="V89" s="16">
        <f>IF(OR(I89="",G89="",G89=0),"",I89/G89)</f>
        <v/>
      </c>
      <c r="W89" s="17">
        <f>IF(R89="","",IF(R89&lt;='Parametri e Riepilogo'!$B$3*'Parametri e Riepilogo'!$B$4,"Sostenibile","Da valutare"))</f>
        <v/>
      </c>
      <c r="X89" s="12" t="n"/>
      <c r="Y89" s="32" t="n"/>
    </row>
    <row r="90" ht="32" customHeight="1">
      <c r="A90" s="2" t="n"/>
      <c r="B90" s="3" t="n"/>
      <c r="C90" s="2" t="n"/>
      <c r="D90" s="2" t="n"/>
      <c r="E90" s="3" t="n"/>
      <c r="F90" s="3" t="n"/>
      <c r="G90" s="29" t="n"/>
      <c r="H90" s="29" t="n"/>
      <c r="I90" s="30">
        <f>IF(OR(G90="",H90=""),"",G90-H90)</f>
        <v/>
      </c>
      <c r="J90" s="6" t="n"/>
      <c r="K90" s="7">
        <f>IF(J90="","",J90*12)</f>
        <v/>
      </c>
      <c r="L90" s="8" t="n"/>
      <c r="M90" s="8" t="n"/>
      <c r="N90" s="8" t="n"/>
      <c r="O90" s="9">
        <f>IF(OR(L90="",M90=""),"",L90+M90)</f>
        <v/>
      </c>
      <c r="P90" s="8" t="n"/>
      <c r="Q90" s="31" t="n"/>
      <c r="R90" s="30">
        <f>IF(OR(C90="",I90="",K90=""),"",IF(C90="Fisso",IF(N90="","",-PMT(N90/12,K90,I90)),IF(O90="","",-PMT(O90/12,K90,I90))))</f>
        <v/>
      </c>
      <c r="S90" s="30">
        <f>IF(OR(C90="",I90="",K90="",R90=""),"",IF(C90="Variabile",IF(OR(O90="",P90=""),"",-PMT(MIN(O90+P90,16%)/12,K90,I90)),R90))</f>
        <v/>
      </c>
      <c r="T90" s="30">
        <f>IF(OR(R90="",K90="",I90=""),"",R90*K90-I90)</f>
        <v/>
      </c>
      <c r="U90" s="30">
        <f>IF(OR(S90="",I90="",Q90=""),"",S90+I90*(Q90/100))</f>
        <v/>
      </c>
      <c r="V90" s="9">
        <f>IF(OR(I90="",G90="",G90=0),"",I90/G90)</f>
        <v/>
      </c>
      <c r="W90" s="11">
        <f>IF(R90="","",IF(R90&lt;='Parametri e Riepilogo'!$B$3*'Parametri e Riepilogo'!$B$4,"Sostenibile","Da valutare"))</f>
        <v/>
      </c>
      <c r="X90" s="12" t="n"/>
      <c r="Y90" s="32" t="n"/>
    </row>
    <row r="91" ht="32" customHeight="1">
      <c r="A91" s="2" t="n"/>
      <c r="B91" s="3" t="n"/>
      <c r="C91" s="2" t="n"/>
      <c r="D91" s="2" t="n"/>
      <c r="E91" s="3" t="n"/>
      <c r="F91" s="3" t="n"/>
      <c r="G91" s="29" t="n"/>
      <c r="H91" s="29" t="n"/>
      <c r="I91" s="33">
        <f>IF(OR(G91="",H91=""),"",G91-H91)</f>
        <v/>
      </c>
      <c r="J91" s="6" t="n"/>
      <c r="K91" s="15">
        <f>IF(J91="","",J91*12)</f>
        <v/>
      </c>
      <c r="L91" s="8" t="n"/>
      <c r="M91" s="8" t="n"/>
      <c r="N91" s="8" t="n"/>
      <c r="O91" s="16">
        <f>IF(OR(L91="",M91=""),"",L91+M91)</f>
        <v/>
      </c>
      <c r="P91" s="8" t="n"/>
      <c r="Q91" s="31" t="n"/>
      <c r="R91" s="33">
        <f>IF(OR(C91="",I91="",K91=""),"",IF(C91="Fisso",IF(N91="","",-PMT(N91/12,K91,I91)),IF(O91="","",-PMT(O91/12,K91,I91))))</f>
        <v/>
      </c>
      <c r="S91" s="33">
        <f>IF(OR(C91="",I91="",K91="",R91=""),"",IF(C91="Variabile",IF(OR(O91="",P91=""),"",-PMT(MIN(O91+P91,16%)/12,K91,I91)),R91))</f>
        <v/>
      </c>
      <c r="T91" s="33">
        <f>IF(OR(R91="",K91="",I91=""),"",R91*K91-I91)</f>
        <v/>
      </c>
      <c r="U91" s="33">
        <f>IF(OR(S91="",I91="",Q91=""),"",S91+I91*(Q91/100))</f>
        <v/>
      </c>
      <c r="V91" s="16">
        <f>IF(OR(I91="",G91="",G91=0),"",I91/G91)</f>
        <v/>
      </c>
      <c r="W91" s="17">
        <f>IF(R91="","",IF(R91&lt;='Parametri e Riepilogo'!$B$3*'Parametri e Riepilogo'!$B$4,"Sostenibile","Da valutare"))</f>
        <v/>
      </c>
      <c r="X91" s="12" t="n"/>
      <c r="Y91" s="32" t="n"/>
    </row>
    <row r="92" ht="32" customHeight="1">
      <c r="A92" s="2" t="n"/>
      <c r="B92" s="3" t="n"/>
      <c r="C92" s="2" t="n"/>
      <c r="D92" s="2" t="n"/>
      <c r="E92" s="3" t="n"/>
      <c r="F92" s="3" t="n"/>
      <c r="G92" s="29" t="n"/>
      <c r="H92" s="29" t="n"/>
      <c r="I92" s="30">
        <f>IF(OR(G92="",H92=""),"",G92-H92)</f>
        <v/>
      </c>
      <c r="J92" s="6" t="n"/>
      <c r="K92" s="7">
        <f>IF(J92="","",J92*12)</f>
        <v/>
      </c>
      <c r="L92" s="8" t="n"/>
      <c r="M92" s="8" t="n"/>
      <c r="N92" s="8" t="n"/>
      <c r="O92" s="9">
        <f>IF(OR(L92="",M92=""),"",L92+M92)</f>
        <v/>
      </c>
      <c r="P92" s="8" t="n"/>
      <c r="Q92" s="31" t="n"/>
      <c r="R92" s="30">
        <f>IF(OR(C92="",I92="",K92=""),"",IF(C92="Fisso",IF(N92="","",-PMT(N92/12,K92,I92)),IF(O92="","",-PMT(O92/12,K92,I92))))</f>
        <v/>
      </c>
      <c r="S92" s="30">
        <f>IF(OR(C92="",I92="",K92="",R92=""),"",IF(C92="Variabile",IF(OR(O92="",P92=""),"",-PMT(MIN(O92+P92,16%)/12,K92,I92)),R92))</f>
        <v/>
      </c>
      <c r="T92" s="30">
        <f>IF(OR(R92="",K92="",I92=""),"",R92*K92-I92)</f>
        <v/>
      </c>
      <c r="U92" s="30">
        <f>IF(OR(S92="",I92="",Q92=""),"",S92+I92*(Q92/100))</f>
        <v/>
      </c>
      <c r="V92" s="9">
        <f>IF(OR(I92="",G92="",G92=0),"",I92/G92)</f>
        <v/>
      </c>
      <c r="W92" s="11">
        <f>IF(R92="","",IF(R92&lt;='Parametri e Riepilogo'!$B$3*'Parametri e Riepilogo'!$B$4,"Sostenibile","Da valutare"))</f>
        <v/>
      </c>
      <c r="X92" s="12" t="n"/>
      <c r="Y92" s="32" t="n"/>
    </row>
    <row r="93" ht="32" customHeight="1">
      <c r="A93" s="2" t="n"/>
      <c r="B93" s="3" t="n"/>
      <c r="C93" s="2" t="n"/>
      <c r="D93" s="2" t="n"/>
      <c r="E93" s="3" t="n"/>
      <c r="F93" s="3" t="n"/>
      <c r="G93" s="29" t="n"/>
      <c r="H93" s="29" t="n"/>
      <c r="I93" s="33">
        <f>IF(OR(G93="",H93=""),"",G93-H93)</f>
        <v/>
      </c>
      <c r="J93" s="6" t="n"/>
      <c r="K93" s="15">
        <f>IF(J93="","",J93*12)</f>
        <v/>
      </c>
      <c r="L93" s="8" t="n"/>
      <c r="M93" s="8" t="n"/>
      <c r="N93" s="8" t="n"/>
      <c r="O93" s="16">
        <f>IF(OR(L93="",M93=""),"",L93+M93)</f>
        <v/>
      </c>
      <c r="P93" s="8" t="n"/>
      <c r="Q93" s="31" t="n"/>
      <c r="R93" s="33">
        <f>IF(OR(C93="",I93="",K93=""),"",IF(C93="Fisso",IF(N93="","",-PMT(N93/12,K93,I93)),IF(O93="","",-PMT(O93/12,K93,I93))))</f>
        <v/>
      </c>
      <c r="S93" s="33">
        <f>IF(OR(C93="",I93="",K93="",R93=""),"",IF(C93="Variabile",IF(OR(O93="",P93=""),"",-PMT(MIN(O93+P93,16%)/12,K93,I93)),R93))</f>
        <v/>
      </c>
      <c r="T93" s="33">
        <f>IF(OR(R93="",K93="",I93=""),"",R93*K93-I93)</f>
        <v/>
      </c>
      <c r="U93" s="33">
        <f>IF(OR(S93="",I93="",Q93=""),"",S93+I93*(Q93/100))</f>
        <v/>
      </c>
      <c r="V93" s="16">
        <f>IF(OR(I93="",G93="",G93=0),"",I93/G93)</f>
        <v/>
      </c>
      <c r="W93" s="17">
        <f>IF(R93="","",IF(R93&lt;='Parametri e Riepilogo'!$B$3*'Parametri e Riepilogo'!$B$4,"Sostenibile","Da valutare"))</f>
        <v/>
      </c>
      <c r="X93" s="12" t="n"/>
      <c r="Y93" s="32" t="n"/>
    </row>
    <row r="94" ht="32" customHeight="1">
      <c r="A94" s="2" t="n"/>
      <c r="B94" s="3" t="n"/>
      <c r="C94" s="2" t="n"/>
      <c r="D94" s="2" t="n"/>
      <c r="E94" s="3" t="n"/>
      <c r="F94" s="3" t="n"/>
      <c r="G94" s="29" t="n"/>
      <c r="H94" s="29" t="n"/>
      <c r="I94" s="30">
        <f>IF(OR(G94="",H94=""),"",G94-H94)</f>
        <v/>
      </c>
      <c r="J94" s="6" t="n"/>
      <c r="K94" s="7">
        <f>IF(J94="","",J94*12)</f>
        <v/>
      </c>
      <c r="L94" s="8" t="n"/>
      <c r="M94" s="8" t="n"/>
      <c r="N94" s="8" t="n"/>
      <c r="O94" s="9">
        <f>IF(OR(L94="",M94=""),"",L94+M94)</f>
        <v/>
      </c>
      <c r="P94" s="8" t="n"/>
      <c r="Q94" s="31" t="n"/>
      <c r="R94" s="30">
        <f>IF(OR(C94="",I94="",K94=""),"",IF(C94="Fisso",IF(N94="","",-PMT(N94/12,K94,I94)),IF(O94="","",-PMT(O94/12,K94,I94))))</f>
        <v/>
      </c>
      <c r="S94" s="30">
        <f>IF(OR(C94="",I94="",K94="",R94=""),"",IF(C94="Variabile",IF(OR(O94="",P94=""),"",-PMT(MIN(O94+P94,16%)/12,K94,I94)),R94))</f>
        <v/>
      </c>
      <c r="T94" s="30">
        <f>IF(OR(R94="",K94="",I94=""),"",R94*K94-I94)</f>
        <v/>
      </c>
      <c r="U94" s="30">
        <f>IF(OR(S94="",I94="",Q94=""),"",S94+I94*(Q94/100))</f>
        <v/>
      </c>
      <c r="V94" s="9">
        <f>IF(OR(I94="",G94="",G94=0),"",I94/G94)</f>
        <v/>
      </c>
      <c r="W94" s="11">
        <f>IF(R94="","",IF(R94&lt;='Parametri e Riepilogo'!$B$3*'Parametri e Riepilogo'!$B$4,"Sostenibile","Da valutare"))</f>
        <v/>
      </c>
      <c r="X94" s="12" t="n"/>
      <c r="Y94" s="32" t="n"/>
    </row>
    <row r="95" ht="32" customHeight="1">
      <c r="A95" s="2" t="n"/>
      <c r="B95" s="3" t="n"/>
      <c r="C95" s="2" t="n"/>
      <c r="D95" s="2" t="n"/>
      <c r="E95" s="3" t="n"/>
      <c r="F95" s="3" t="n"/>
      <c r="G95" s="29" t="n"/>
      <c r="H95" s="29" t="n"/>
      <c r="I95" s="33">
        <f>IF(OR(G95="",H95=""),"",G95-H95)</f>
        <v/>
      </c>
      <c r="J95" s="6" t="n"/>
      <c r="K95" s="15">
        <f>IF(J95="","",J95*12)</f>
        <v/>
      </c>
      <c r="L95" s="8" t="n"/>
      <c r="M95" s="8" t="n"/>
      <c r="N95" s="8" t="n"/>
      <c r="O95" s="16">
        <f>IF(OR(L95="",M95=""),"",L95+M95)</f>
        <v/>
      </c>
      <c r="P95" s="8" t="n"/>
      <c r="Q95" s="31" t="n"/>
      <c r="R95" s="33">
        <f>IF(OR(C95="",I95="",K95=""),"",IF(C95="Fisso",IF(N95="","",-PMT(N95/12,K95,I95)),IF(O95="","",-PMT(O95/12,K95,I95))))</f>
        <v/>
      </c>
      <c r="S95" s="33">
        <f>IF(OR(C95="",I95="",K95="",R95=""),"",IF(C95="Variabile",IF(OR(O95="",P95=""),"",-PMT(MIN(O95+P95,16%)/12,K95,I95)),R95))</f>
        <v/>
      </c>
      <c r="T95" s="33">
        <f>IF(OR(R95="",K95="",I95=""),"",R95*K95-I95)</f>
        <v/>
      </c>
      <c r="U95" s="33">
        <f>IF(OR(S95="",I95="",Q95=""),"",S95+I95*(Q95/100))</f>
        <v/>
      </c>
      <c r="V95" s="16">
        <f>IF(OR(I95="",G95="",G95=0),"",I95/G95)</f>
        <v/>
      </c>
      <c r="W95" s="17">
        <f>IF(R95="","",IF(R95&lt;='Parametri e Riepilogo'!$B$3*'Parametri e Riepilogo'!$B$4,"Sostenibile","Da valutare"))</f>
        <v/>
      </c>
      <c r="X95" s="12" t="n"/>
      <c r="Y95" s="32" t="n"/>
    </row>
    <row r="96" ht="32" customHeight="1">
      <c r="A96" s="2" t="n"/>
      <c r="B96" s="3" t="n"/>
      <c r="C96" s="2" t="n"/>
      <c r="D96" s="2" t="n"/>
      <c r="E96" s="3" t="n"/>
      <c r="F96" s="3" t="n"/>
      <c r="G96" s="29" t="n"/>
      <c r="H96" s="29" t="n"/>
      <c r="I96" s="30">
        <f>IF(OR(G96="",H96=""),"",G96-H96)</f>
        <v/>
      </c>
      <c r="J96" s="6" t="n"/>
      <c r="K96" s="7">
        <f>IF(J96="","",J96*12)</f>
        <v/>
      </c>
      <c r="L96" s="8" t="n"/>
      <c r="M96" s="8" t="n"/>
      <c r="N96" s="8" t="n"/>
      <c r="O96" s="9">
        <f>IF(OR(L96="",M96=""),"",L96+M96)</f>
        <v/>
      </c>
      <c r="P96" s="8" t="n"/>
      <c r="Q96" s="31" t="n"/>
      <c r="R96" s="30">
        <f>IF(OR(C96="",I96="",K96=""),"",IF(C96="Fisso",IF(N96="","",-PMT(N96/12,K96,I96)),IF(O96="","",-PMT(O96/12,K96,I96))))</f>
        <v/>
      </c>
      <c r="S96" s="30">
        <f>IF(OR(C96="",I96="",K96="",R96=""),"",IF(C96="Variabile",IF(OR(O96="",P96=""),"",-PMT(MIN(O96+P96,16%)/12,K96,I96)),R96))</f>
        <v/>
      </c>
      <c r="T96" s="30">
        <f>IF(OR(R96="",K96="",I96=""),"",R96*K96-I96)</f>
        <v/>
      </c>
      <c r="U96" s="30">
        <f>IF(OR(S96="",I96="",Q96=""),"",S96+I96*(Q96/100))</f>
        <v/>
      </c>
      <c r="V96" s="9">
        <f>IF(OR(I96="",G96="",G96=0),"",I96/G96)</f>
        <v/>
      </c>
      <c r="W96" s="11">
        <f>IF(R96="","",IF(R96&lt;='Parametri e Riepilogo'!$B$3*'Parametri e Riepilogo'!$B$4,"Sostenibile","Da valutare"))</f>
        <v/>
      </c>
      <c r="X96" s="12" t="n"/>
      <c r="Y96" s="32" t="n"/>
    </row>
    <row r="97" ht="32" customHeight="1">
      <c r="A97" s="2" t="n"/>
      <c r="B97" s="3" t="n"/>
      <c r="C97" s="2" t="n"/>
      <c r="D97" s="2" t="n"/>
      <c r="E97" s="3" t="n"/>
      <c r="F97" s="3" t="n"/>
      <c r="G97" s="29" t="n"/>
      <c r="H97" s="29" t="n"/>
      <c r="I97" s="33">
        <f>IF(OR(G97="",H97=""),"",G97-H97)</f>
        <v/>
      </c>
      <c r="J97" s="6" t="n"/>
      <c r="K97" s="15">
        <f>IF(J97="","",J97*12)</f>
        <v/>
      </c>
      <c r="L97" s="8" t="n"/>
      <c r="M97" s="8" t="n"/>
      <c r="N97" s="8" t="n"/>
      <c r="O97" s="16">
        <f>IF(OR(L97="",M97=""),"",L97+M97)</f>
        <v/>
      </c>
      <c r="P97" s="8" t="n"/>
      <c r="Q97" s="31" t="n"/>
      <c r="R97" s="33">
        <f>IF(OR(C97="",I97="",K97=""),"",IF(C97="Fisso",IF(N97="","",-PMT(N97/12,K97,I97)),IF(O97="","",-PMT(O97/12,K97,I97))))</f>
        <v/>
      </c>
      <c r="S97" s="33">
        <f>IF(OR(C97="",I97="",K97="",R97=""),"",IF(C97="Variabile",IF(OR(O97="",P97=""),"",-PMT(MIN(O97+P97,16%)/12,K97,I97)),R97))</f>
        <v/>
      </c>
      <c r="T97" s="33">
        <f>IF(OR(R97="",K97="",I97=""),"",R97*K97-I97)</f>
        <v/>
      </c>
      <c r="U97" s="33">
        <f>IF(OR(S97="",I97="",Q97=""),"",S97+I97*(Q97/100))</f>
        <v/>
      </c>
      <c r="V97" s="16">
        <f>IF(OR(I97="",G97="",G97=0),"",I97/G97)</f>
        <v/>
      </c>
      <c r="W97" s="17">
        <f>IF(R97="","",IF(R97&lt;='Parametri e Riepilogo'!$B$3*'Parametri e Riepilogo'!$B$4,"Sostenibile","Da valutare"))</f>
        <v/>
      </c>
      <c r="X97" s="12" t="n"/>
      <c r="Y97" s="32" t="n"/>
    </row>
    <row r="98" ht="32" customHeight="1">
      <c r="A98" s="2" t="n"/>
      <c r="B98" s="3" t="n"/>
      <c r="C98" s="2" t="n"/>
      <c r="D98" s="2" t="n"/>
      <c r="E98" s="3" t="n"/>
      <c r="F98" s="3" t="n"/>
      <c r="G98" s="29" t="n"/>
      <c r="H98" s="29" t="n"/>
      <c r="I98" s="30">
        <f>IF(OR(G98="",H98=""),"",G98-H98)</f>
        <v/>
      </c>
      <c r="J98" s="6" t="n"/>
      <c r="K98" s="7">
        <f>IF(J98="","",J98*12)</f>
        <v/>
      </c>
      <c r="L98" s="8" t="n"/>
      <c r="M98" s="8" t="n"/>
      <c r="N98" s="8" t="n"/>
      <c r="O98" s="9">
        <f>IF(OR(L98="",M98=""),"",L98+M98)</f>
        <v/>
      </c>
      <c r="P98" s="8" t="n"/>
      <c r="Q98" s="31" t="n"/>
      <c r="R98" s="30">
        <f>IF(OR(C98="",I98="",K98=""),"",IF(C98="Fisso",IF(N98="","",-PMT(N98/12,K98,I98)),IF(O98="","",-PMT(O98/12,K98,I98))))</f>
        <v/>
      </c>
      <c r="S98" s="30">
        <f>IF(OR(C98="",I98="",K98="",R98=""),"",IF(C98="Variabile",IF(OR(O98="",P98=""),"",-PMT(MIN(O98+P98,16%)/12,K98,I98)),R98))</f>
        <v/>
      </c>
      <c r="T98" s="30">
        <f>IF(OR(R98="",K98="",I98=""),"",R98*K98-I98)</f>
        <v/>
      </c>
      <c r="U98" s="30">
        <f>IF(OR(S98="",I98="",Q98=""),"",S98+I98*(Q98/100))</f>
        <v/>
      </c>
      <c r="V98" s="9">
        <f>IF(OR(I98="",G98="",G98=0),"",I98/G98)</f>
        <v/>
      </c>
      <c r="W98" s="11">
        <f>IF(R98="","",IF(R98&lt;='Parametri e Riepilogo'!$B$3*'Parametri e Riepilogo'!$B$4,"Sostenibile","Da valutare"))</f>
        <v/>
      </c>
      <c r="X98" s="12" t="n"/>
      <c r="Y98" s="32" t="n"/>
    </row>
    <row r="99" ht="32" customHeight="1">
      <c r="A99" s="2" t="n"/>
      <c r="B99" s="3" t="n"/>
      <c r="C99" s="2" t="n"/>
      <c r="D99" s="2" t="n"/>
      <c r="E99" s="3" t="n"/>
      <c r="F99" s="3" t="n"/>
      <c r="G99" s="29" t="n"/>
      <c r="H99" s="29" t="n"/>
      <c r="I99" s="33">
        <f>IF(OR(G99="",H99=""),"",G99-H99)</f>
        <v/>
      </c>
      <c r="J99" s="6" t="n"/>
      <c r="K99" s="15">
        <f>IF(J99="","",J99*12)</f>
        <v/>
      </c>
      <c r="L99" s="8" t="n"/>
      <c r="M99" s="8" t="n"/>
      <c r="N99" s="8" t="n"/>
      <c r="O99" s="16">
        <f>IF(OR(L99="",M99=""),"",L99+M99)</f>
        <v/>
      </c>
      <c r="P99" s="8" t="n"/>
      <c r="Q99" s="31" t="n"/>
      <c r="R99" s="33">
        <f>IF(OR(C99="",I99="",K99=""),"",IF(C99="Fisso",IF(N99="","",-PMT(N99/12,K99,I99)),IF(O99="","",-PMT(O99/12,K99,I99))))</f>
        <v/>
      </c>
      <c r="S99" s="33">
        <f>IF(OR(C99="",I99="",K99="",R99=""),"",IF(C99="Variabile",IF(OR(O99="",P99=""),"",-PMT(MIN(O99+P99,16%)/12,K99,I99)),R99))</f>
        <v/>
      </c>
      <c r="T99" s="33">
        <f>IF(OR(R99="",K99="",I99=""),"",R99*K99-I99)</f>
        <v/>
      </c>
      <c r="U99" s="33">
        <f>IF(OR(S99="",I99="",Q99=""),"",S99+I99*(Q99/100))</f>
        <v/>
      </c>
      <c r="V99" s="16">
        <f>IF(OR(I99="",G99="",G99=0),"",I99/G99)</f>
        <v/>
      </c>
      <c r="W99" s="17">
        <f>IF(R99="","",IF(R99&lt;='Parametri e Riepilogo'!$B$3*'Parametri e Riepilogo'!$B$4,"Sostenibile","Da valutare"))</f>
        <v/>
      </c>
      <c r="X99" s="12" t="n"/>
      <c r="Y99" s="32" t="n"/>
    </row>
    <row r="100" ht="32" customHeight="1">
      <c r="A100" s="2" t="n"/>
      <c r="B100" s="3" t="n"/>
      <c r="C100" s="2" t="n"/>
      <c r="D100" s="2" t="n"/>
      <c r="E100" s="3" t="n"/>
      <c r="F100" s="3" t="n"/>
      <c r="G100" s="29" t="n"/>
      <c r="H100" s="29" t="n"/>
      <c r="I100" s="30">
        <f>IF(OR(G100="",H100=""),"",G100-H100)</f>
        <v/>
      </c>
      <c r="J100" s="6" t="n"/>
      <c r="K100" s="7">
        <f>IF(J100="","",J100*12)</f>
        <v/>
      </c>
      <c r="L100" s="8" t="n"/>
      <c r="M100" s="8" t="n"/>
      <c r="N100" s="8" t="n"/>
      <c r="O100" s="9">
        <f>IF(OR(L100="",M100=""),"",L100+M100)</f>
        <v/>
      </c>
      <c r="P100" s="8" t="n"/>
      <c r="Q100" s="31" t="n"/>
      <c r="R100" s="30">
        <f>IF(OR(C100="",I100="",K100=""),"",IF(C100="Fisso",IF(N100="","",-PMT(N100/12,K100,I100)),IF(O100="","",-PMT(O100/12,K100,I100))))</f>
        <v/>
      </c>
      <c r="S100" s="30">
        <f>IF(OR(C100="",I100="",K100="",R100=""),"",IF(C100="Variabile",IF(OR(O100="",P100=""),"",-PMT(MIN(O100+P100,16%)/12,K100,I100)),R100))</f>
        <v/>
      </c>
      <c r="T100" s="30">
        <f>IF(OR(R100="",K100="",I100=""),"",R100*K100-I100)</f>
        <v/>
      </c>
      <c r="U100" s="30">
        <f>IF(OR(S100="",I100="",Q100=""),"",S100+I100*(Q100/100))</f>
        <v/>
      </c>
      <c r="V100" s="9">
        <f>IF(OR(I100="",G100="",G100=0),"",I100/G100)</f>
        <v/>
      </c>
      <c r="W100" s="11">
        <f>IF(R100="","",IF(R100&lt;='Parametri e Riepilogo'!$B$3*'Parametri e Riepilogo'!$B$4,"Sostenibile","Da valutare"))</f>
        <v/>
      </c>
      <c r="X100" s="12" t="n"/>
      <c r="Y100" s="32" t="n"/>
    </row>
    <row r="101" ht="32" customHeight="1">
      <c r="A101" s="2" t="n"/>
      <c r="B101" s="3" t="n"/>
      <c r="C101" s="2" t="n"/>
      <c r="D101" s="2" t="n"/>
      <c r="E101" s="3" t="n"/>
      <c r="F101" s="3" t="n"/>
      <c r="G101" s="29" t="n"/>
      <c r="H101" s="29" t="n"/>
      <c r="I101" s="33">
        <f>IF(OR(G101="",H101=""),"",G101-H101)</f>
        <v/>
      </c>
      <c r="J101" s="6" t="n"/>
      <c r="K101" s="15">
        <f>IF(J101="","",J101*12)</f>
        <v/>
      </c>
      <c r="L101" s="8" t="n"/>
      <c r="M101" s="8" t="n"/>
      <c r="N101" s="8" t="n"/>
      <c r="O101" s="16">
        <f>IF(OR(L101="",M101=""),"",L101+M101)</f>
        <v/>
      </c>
      <c r="P101" s="8" t="n"/>
      <c r="Q101" s="31" t="n"/>
      <c r="R101" s="33">
        <f>IF(OR(C101="",I101="",K101=""),"",IF(C101="Fisso",IF(N101="","",-PMT(N101/12,K101,I101)),IF(O101="","",-PMT(O101/12,K101,I101))))</f>
        <v/>
      </c>
      <c r="S101" s="33">
        <f>IF(OR(C101="",I101="",K101="",R101=""),"",IF(C101="Variabile",IF(OR(O101="",P101=""),"",-PMT(MIN(O101+P101,16%)/12,K101,I101)),R101))</f>
        <v/>
      </c>
      <c r="T101" s="33">
        <f>IF(OR(R101="",K101="",I101=""),"",R101*K101-I101)</f>
        <v/>
      </c>
      <c r="U101" s="33">
        <f>IF(OR(S101="",I101="",Q101=""),"",S101+I101*(Q101/100))</f>
        <v/>
      </c>
      <c r="V101" s="16">
        <f>IF(OR(I101="",G101="",G101=0),"",I101/G101)</f>
        <v/>
      </c>
      <c r="W101" s="17">
        <f>IF(R101="","",IF(R101&lt;='Parametri e Riepilogo'!$B$3*'Parametri e Riepilogo'!$B$4,"Sostenibile","Da valutare"))</f>
        <v/>
      </c>
      <c r="X101" s="12" t="n"/>
      <c r="Y101" s="32" t="n"/>
    </row>
  </sheetData>
  <autoFilter ref="A1:Y101"/>
  <conditionalFormatting sqref="R2:R101">
    <cfRule type="cellIs" priority="1" operator="greaterThan" dxfId="0">
      <formula>1050</formula>
    </cfRule>
  </conditionalFormatting>
  <conditionalFormatting sqref="W2:W101">
    <cfRule type="expression" priority="2" dxfId="1">
      <formula>$W2="Sostenibile"</formula>
    </cfRule>
  </conditionalFormatting>
  <dataValidations count="3">
    <dataValidation sqref="C2:C101" showErrorMessage="1" showInputMessage="1" allowBlank="1" type="list">
      <formula1>"Fisso,Variabile"</formula1>
    </dataValidation>
    <dataValidation sqref="D2:D101" showErrorMessage="1" showInputMessage="1" allowBlank="1" type="list">
      <formula1>"Prima casa,Seconda casa,Investimento"</formula1>
    </dataValidation>
    <dataValidation sqref="W2:W101" showErrorMessage="1" showInputMessage="1" allowBlank="1" type="list">
      <formula1>"Sostenibile,Da valutare"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14B8A6"/>
    <outlinePr summaryBelow="1" summaryRight="1"/>
    <pageSetUpPr/>
  </sheetPr>
  <dimension ref="A1:I115"/>
  <sheetViews>
    <sheetView showGridLines="0" workbookViewId="0">
      <pane ySplit="15" topLeftCell="A16" activePane="bottomLeft" state="frozen"/>
      <selection pane="bottomLeft" activeCell="A1" sqref="A1"/>
    </sheetView>
  </sheetViews>
  <sheetFormatPr baseColWidth="8" defaultRowHeight="15"/>
  <cols>
    <col width="34" customWidth="1" min="1" max="1"/>
    <col width="17" customWidth="1" min="2" max="2"/>
    <col width="4" customWidth="1" min="3" max="3"/>
    <col width="31" customWidth="1" min="4" max="4"/>
    <col width="19" customWidth="1" min="5" max="5"/>
    <col width="4" customWidth="1" min="6" max="6"/>
    <col width="17" customWidth="1" min="7" max="7"/>
    <col width="19" customWidth="1" min="8" max="8"/>
    <col width="19" customWidth="1" min="9" max="9"/>
    <col width="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</cols>
  <sheetData>
    <row r="1">
      <c r="A1" s="1" t="inlineStr">
        <is>
          <t>Parametri modificabili</t>
        </is>
      </c>
      <c r="B1" s="1" t="inlineStr">
        <is>
          <t>Valore</t>
        </is>
      </c>
      <c r="D1" s="1" t="inlineStr">
        <is>
          <t>Riepilogo offerte</t>
        </is>
      </c>
      <c r="E1" s="1" t="inlineStr">
        <is>
          <t>Risultato</t>
        </is>
      </c>
    </row>
    <row r="2"/>
    <row r="3">
      <c r="A3" s="18" t="inlineStr">
        <is>
          <t>Reddito mensile netto familiare</t>
        </is>
      </c>
      <c r="B3" s="34" t="n">
        <v>3000</v>
      </c>
      <c r="D3" s="18" t="inlineStr">
        <is>
          <t>Numero totale di offerte</t>
        </is>
      </c>
      <c r="E3" s="20">
        <f>COUNTIF('Confronto Mutui'!$C$2:$C$101,"&lt;&gt;")</f>
        <v/>
      </c>
    </row>
    <row r="4">
      <c r="A4" s="18" t="inlineStr">
        <is>
          <t>Soglia massima rata/reddito</t>
        </is>
      </c>
      <c r="B4" s="21" t="n">
        <v>0.35</v>
      </c>
      <c r="D4" s="18" t="inlineStr">
        <is>
          <t>Numero mutui fissi</t>
        </is>
      </c>
      <c r="E4" s="20">
        <f>COUNTIF('Confronto Mutui'!$C$2:$C$101,"Fisso")</f>
        <v/>
      </c>
    </row>
    <row r="5">
      <c r="A5" s="18" t="inlineStr">
        <is>
          <t>Euribor 3 mesi di riferimento</t>
        </is>
      </c>
      <c r="B5" s="21" t="n">
        <v>0.021</v>
      </c>
      <c r="D5" s="18" t="inlineStr">
        <is>
          <t>Numero mutui variabili</t>
        </is>
      </c>
      <c r="E5" s="20">
        <f>COUNTIF('Confronto Mutui'!$C$2:$C$101,"Variabile")</f>
        <v/>
      </c>
    </row>
    <row r="6">
      <c r="A6" s="18" t="inlineStr">
        <is>
          <t>Scenario aumento Euribor</t>
        </is>
      </c>
      <c r="B6" s="21" t="n">
        <v>0.015</v>
      </c>
      <c r="D6" s="18" t="inlineStr">
        <is>
          <t>Rata media</t>
        </is>
      </c>
      <c r="E6" s="35">
        <f>IFERROR(AVERAGE('Confronto Mutui'!$R$2:$R$101),0)</f>
        <v/>
      </c>
    </row>
    <row r="7">
      <c r="A7" s="18" t="inlineStr">
        <is>
          <t>Scenario riduzione Euribor</t>
        </is>
      </c>
      <c r="B7" s="21" t="n">
        <v>-0.005</v>
      </c>
      <c r="D7" s="18" t="inlineStr">
        <is>
          <t>Rata minima</t>
        </is>
      </c>
      <c r="E7" s="35">
        <f>IFERROR(MIN('Confronto Mutui'!$R$2:$R$101),0)</f>
        <v/>
      </c>
    </row>
    <row r="8">
      <c r="A8" s="18" t="inlineStr">
        <is>
          <t>Spese istruttoria stimate</t>
        </is>
      </c>
      <c r="B8" s="34" t="n">
        <v>1200</v>
      </c>
      <c r="D8" s="18" t="inlineStr">
        <is>
          <t>Interessi medi</t>
        </is>
      </c>
      <c r="E8" s="35">
        <f>IFERROR(AVERAGE('Confronto Mutui'!$T$2:$T$101),0)</f>
        <v/>
      </c>
    </row>
    <row r="9">
      <c r="A9" s="18" t="inlineStr">
        <is>
          <t>Perizia</t>
        </is>
      </c>
      <c r="B9" s="34" t="n">
        <v>350</v>
      </c>
      <c r="D9" s="18" t="inlineStr">
        <is>
          <t>LTV medio</t>
        </is>
      </c>
      <c r="E9" s="23">
        <f>IFERROR(AVERAGE('Confronto Mutui'!$V$2:$V$101),0)</f>
        <v/>
      </c>
    </row>
    <row r="10">
      <c r="A10" s="18" t="inlineStr">
        <is>
          <t>Imposta sostitutiva prima casa</t>
        </is>
      </c>
      <c r="B10" s="21" t="n">
        <v>0.0025</v>
      </c>
      <c r="D10" s="18" t="inlineStr">
        <is>
          <t>Offerte sostenibili</t>
        </is>
      </c>
      <c r="E10" s="20">
        <f>COUNTIF('Confronto Mutui'!$W$2:$W$101,"Sostenibile")</f>
        <v/>
      </c>
    </row>
    <row r="11">
      <c r="A11" s="18" t="inlineStr">
        <is>
          <t>Imposta sostitutiva seconda casa</t>
        </is>
      </c>
      <c r="B11" s="21" t="n">
        <v>0.02</v>
      </c>
      <c r="D11" s="18" t="inlineStr">
        <is>
          <t>Importo finanziato complessivo</t>
        </is>
      </c>
      <c r="E11" s="35">
        <f>SUM('Confronto Mutui'!$I$2:$I$101)</f>
        <v/>
      </c>
    </row>
    <row r="12"/>
    <row r="13"/>
    <row r="14">
      <c r="A14" s="24" t="inlineStr">
        <is>
          <t>Simulazioni per mutui variabili</t>
        </is>
      </c>
    </row>
    <row r="15">
      <c r="A15" s="1" t="inlineStr">
        <is>
          <t>ID scenario variabile</t>
        </is>
      </c>
      <c r="B15" s="1" t="inlineStr">
        <is>
          <t>Scenario Euribor</t>
        </is>
      </c>
      <c r="C15" s="1" t="inlineStr">
        <is>
          <t>Euribor applicato (%)</t>
        </is>
      </c>
      <c r="D15" s="1" t="inlineStr">
        <is>
          <t>Importo finanziato (€)</t>
        </is>
      </c>
      <c r="E15" s="1" t="inlineStr">
        <is>
          <t>Durata (anni)</t>
        </is>
      </c>
      <c r="F15" s="1" t="inlineStr">
        <is>
          <t>Numero rate</t>
        </is>
      </c>
      <c r="G15" s="1" t="inlineStr">
        <is>
          <t>Spread banca (%)</t>
        </is>
      </c>
      <c r="H15" s="1" t="inlineStr">
        <is>
          <t>TAN simulato (%)</t>
        </is>
      </c>
      <c r="I15" s="1" t="inlineStr">
        <is>
          <t>Rata simulata (€)</t>
        </is>
      </c>
    </row>
    <row r="16">
      <c r="A16" s="3" t="inlineStr">
        <is>
          <t>M002</t>
        </is>
      </c>
      <c r="B16" s="3" t="inlineStr">
        <is>
          <t>Invariato</t>
        </is>
      </c>
      <c r="C16" s="9">
        <f>IF(A16="","",IF(B16="Invariato",'Parametri e Riepilogo'!$B$5,IF(B16="Aumento Euribor",'Parametri e Riepilogo'!$B$5+'Parametri e Riepilogo'!$B$6,IF(B16="Riduzione Euribor",'Parametri e Riepilogo'!$B$5+'Parametri e Riepilogo'!$B$7,""))))</f>
        <v/>
      </c>
      <c r="D16" s="30">
        <f>IFERROR(VLOOKUP(A16,'Confronto Mutui'!$A$2:$Y$101,9,FALSE),"")</f>
        <v/>
      </c>
      <c r="E16" s="7">
        <f>IFERROR(VLOOKUP(A16,'Confronto Mutui'!$A$2:$Y$101,10,FALSE),"")</f>
        <v/>
      </c>
      <c r="F16" s="7">
        <f>IF(E16="","",E16*12)</f>
        <v/>
      </c>
      <c r="G16" s="9">
        <f>IFERROR(VLOOKUP(A16,'Confronto Mutui'!$A$2:$Y$101,13,FALSE),"")</f>
        <v/>
      </c>
      <c r="H16" s="9">
        <f>IF(OR(C16="",G16=""),"",C16+G16)</f>
        <v/>
      </c>
      <c r="I16" s="30">
        <f>IF(OR(D16="",F16="",H16=""),"",-PMT(H16/12,F16,D16))</f>
        <v/>
      </c>
    </row>
    <row r="17">
      <c r="A17" s="3" t="inlineStr">
        <is>
          <t>M002</t>
        </is>
      </c>
      <c r="B17" s="3" t="inlineStr">
        <is>
          <t>Aumento Euribor</t>
        </is>
      </c>
      <c r="C17" s="16">
        <f>IF(A17="","",IF(B17="Invariato",'Parametri e Riepilogo'!$B$5,IF(B17="Aumento Euribor",'Parametri e Riepilogo'!$B$5+'Parametri e Riepilogo'!$B$6,IF(B17="Riduzione Euribor",'Parametri e Riepilogo'!$B$5+'Parametri e Riepilogo'!$B$7,""))))</f>
        <v/>
      </c>
      <c r="D17" s="33">
        <f>IFERROR(VLOOKUP(A17,'Confronto Mutui'!$A$2:$Y$101,9,FALSE),"")</f>
        <v/>
      </c>
      <c r="E17" s="15">
        <f>IFERROR(VLOOKUP(A17,'Confronto Mutui'!$A$2:$Y$101,10,FALSE),"")</f>
        <v/>
      </c>
      <c r="F17" s="15">
        <f>IF(E17="","",E17*12)</f>
        <v/>
      </c>
      <c r="G17" s="16">
        <f>IFERROR(VLOOKUP(A17,'Confronto Mutui'!$A$2:$Y$101,13,FALSE),"")</f>
        <v/>
      </c>
      <c r="H17" s="16">
        <f>IF(OR(C17="",G17=""),"",C17+G17)</f>
        <v/>
      </c>
      <c r="I17" s="33">
        <f>IF(OR(D17="",F17="",H17=""),"",-PMT(H17/12,F17,D17))</f>
        <v/>
      </c>
    </row>
    <row r="18">
      <c r="A18" s="3" t="inlineStr">
        <is>
          <t>M002</t>
        </is>
      </c>
      <c r="B18" s="3" t="inlineStr">
        <is>
          <t>Riduzione Euribor</t>
        </is>
      </c>
      <c r="C18" s="9">
        <f>IF(A18="","",IF(B18="Invariato",'Parametri e Riepilogo'!$B$5,IF(B18="Aumento Euribor",'Parametri e Riepilogo'!$B$5+'Parametri e Riepilogo'!$B$6,IF(B18="Riduzione Euribor",'Parametri e Riepilogo'!$B$5+'Parametri e Riepilogo'!$B$7,""))))</f>
        <v/>
      </c>
      <c r="D18" s="30">
        <f>IFERROR(VLOOKUP(A18,'Confronto Mutui'!$A$2:$Y$101,9,FALSE),"")</f>
        <v/>
      </c>
      <c r="E18" s="7">
        <f>IFERROR(VLOOKUP(A18,'Confronto Mutui'!$A$2:$Y$101,10,FALSE),"")</f>
        <v/>
      </c>
      <c r="F18" s="7">
        <f>IF(E18="","",E18*12)</f>
        <v/>
      </c>
      <c r="G18" s="9">
        <f>IFERROR(VLOOKUP(A18,'Confronto Mutui'!$A$2:$Y$101,13,FALSE),"")</f>
        <v/>
      </c>
      <c r="H18" s="9">
        <f>IF(OR(C18="",G18=""),"",C18+G18)</f>
        <v/>
      </c>
      <c r="I18" s="30">
        <f>IF(OR(D18="",F18="",H18=""),"",-PMT(H18/12,F18,D18))</f>
        <v/>
      </c>
    </row>
    <row r="19">
      <c r="A19" s="3" t="n"/>
      <c r="B19" s="3" t="n"/>
      <c r="C19" s="16">
        <f>IF(A19="","",IF(B19="Invariato",'Parametri e Riepilogo'!$B$5,IF(B19="Aumento Euribor",'Parametri e Riepilogo'!$B$5+'Parametri e Riepilogo'!$B$6,IF(B19="Riduzione Euribor",'Parametri e Riepilogo'!$B$5+'Parametri e Riepilogo'!$B$7,""))))</f>
        <v/>
      </c>
      <c r="D19" s="33">
        <f>IFERROR(VLOOKUP(A19,'Confronto Mutui'!$A$2:$Y$101,9,FALSE),"")</f>
        <v/>
      </c>
      <c r="E19" s="15">
        <f>IFERROR(VLOOKUP(A19,'Confronto Mutui'!$A$2:$Y$101,10,FALSE),"")</f>
        <v/>
      </c>
      <c r="F19" s="15">
        <f>IF(E19="","",E19*12)</f>
        <v/>
      </c>
      <c r="G19" s="16">
        <f>IFERROR(VLOOKUP(A19,'Confronto Mutui'!$A$2:$Y$101,13,FALSE),"")</f>
        <v/>
      </c>
      <c r="H19" s="16">
        <f>IF(OR(C19="",G19=""),"",C19+G19)</f>
        <v/>
      </c>
      <c r="I19" s="33">
        <f>IF(OR(D19="",F19="",H19=""),"",-PMT(H19/12,F19,D19))</f>
        <v/>
      </c>
    </row>
    <row r="20">
      <c r="A20" s="3" t="n"/>
      <c r="B20" s="3" t="n"/>
      <c r="C20" s="9">
        <f>IF(A20="","",IF(B20="Invariato",'Parametri e Riepilogo'!$B$5,IF(B20="Aumento Euribor",'Parametri e Riepilogo'!$B$5+'Parametri e Riepilogo'!$B$6,IF(B20="Riduzione Euribor",'Parametri e Riepilogo'!$B$5+'Parametri e Riepilogo'!$B$7,""))))</f>
        <v/>
      </c>
      <c r="D20" s="30">
        <f>IFERROR(VLOOKUP(A20,'Confronto Mutui'!$A$2:$Y$101,9,FALSE),"")</f>
        <v/>
      </c>
      <c r="E20" s="7">
        <f>IFERROR(VLOOKUP(A20,'Confronto Mutui'!$A$2:$Y$101,10,FALSE),"")</f>
        <v/>
      </c>
      <c r="F20" s="7">
        <f>IF(E20="","",E20*12)</f>
        <v/>
      </c>
      <c r="G20" s="9">
        <f>IFERROR(VLOOKUP(A20,'Confronto Mutui'!$A$2:$Y$101,13,FALSE),"")</f>
        <v/>
      </c>
      <c r="H20" s="9">
        <f>IF(OR(C20="",G20=""),"",C20+G20)</f>
        <v/>
      </c>
      <c r="I20" s="30">
        <f>IF(OR(D20="",F20="",H20=""),"",-PMT(H20/12,F20,D20))</f>
        <v/>
      </c>
    </row>
    <row r="21">
      <c r="A21" s="3" t="n"/>
      <c r="B21" s="3" t="n"/>
      <c r="C21" s="16">
        <f>IF(A21="","",IF(B21="Invariato",'Parametri e Riepilogo'!$B$5,IF(B21="Aumento Euribor",'Parametri e Riepilogo'!$B$5+'Parametri e Riepilogo'!$B$6,IF(B21="Riduzione Euribor",'Parametri e Riepilogo'!$B$5+'Parametri e Riepilogo'!$B$7,""))))</f>
        <v/>
      </c>
      <c r="D21" s="33">
        <f>IFERROR(VLOOKUP(A21,'Confronto Mutui'!$A$2:$Y$101,9,FALSE),"")</f>
        <v/>
      </c>
      <c r="E21" s="15">
        <f>IFERROR(VLOOKUP(A21,'Confronto Mutui'!$A$2:$Y$101,10,FALSE),"")</f>
        <v/>
      </c>
      <c r="F21" s="15">
        <f>IF(E21="","",E21*12)</f>
        <v/>
      </c>
      <c r="G21" s="16">
        <f>IFERROR(VLOOKUP(A21,'Confronto Mutui'!$A$2:$Y$101,13,FALSE),"")</f>
        <v/>
      </c>
      <c r="H21" s="16">
        <f>IF(OR(C21="",G21=""),"",C21+G21)</f>
        <v/>
      </c>
      <c r="I21" s="33">
        <f>IF(OR(D21="",F21="",H21=""),"",-PMT(H21/12,F21,D21))</f>
        <v/>
      </c>
    </row>
    <row r="22">
      <c r="A22" s="3" t="n"/>
      <c r="B22" s="3" t="n"/>
      <c r="C22" s="9">
        <f>IF(A22="","",IF(B22="Invariato",'Parametri e Riepilogo'!$B$5,IF(B22="Aumento Euribor",'Parametri e Riepilogo'!$B$5+'Parametri e Riepilogo'!$B$6,IF(B22="Riduzione Euribor",'Parametri e Riepilogo'!$B$5+'Parametri e Riepilogo'!$B$7,""))))</f>
        <v/>
      </c>
      <c r="D22" s="30">
        <f>IFERROR(VLOOKUP(A22,'Confronto Mutui'!$A$2:$Y$101,9,FALSE),"")</f>
        <v/>
      </c>
      <c r="E22" s="7">
        <f>IFERROR(VLOOKUP(A22,'Confronto Mutui'!$A$2:$Y$101,10,FALSE),"")</f>
        <v/>
      </c>
      <c r="F22" s="7">
        <f>IF(E22="","",E22*12)</f>
        <v/>
      </c>
      <c r="G22" s="9">
        <f>IFERROR(VLOOKUP(A22,'Confronto Mutui'!$A$2:$Y$101,13,FALSE),"")</f>
        <v/>
      </c>
      <c r="H22" s="9">
        <f>IF(OR(C22="",G22=""),"",C22+G22)</f>
        <v/>
      </c>
      <c r="I22" s="30">
        <f>IF(OR(D22="",F22="",H22=""),"",-PMT(H22/12,F22,D22))</f>
        <v/>
      </c>
    </row>
    <row r="23">
      <c r="A23" s="3" t="n"/>
      <c r="B23" s="3" t="n"/>
      <c r="C23" s="16">
        <f>IF(A23="","",IF(B23="Invariato",'Parametri e Riepilogo'!$B$5,IF(B23="Aumento Euribor",'Parametri e Riepilogo'!$B$5+'Parametri e Riepilogo'!$B$6,IF(B23="Riduzione Euribor",'Parametri e Riepilogo'!$B$5+'Parametri e Riepilogo'!$B$7,""))))</f>
        <v/>
      </c>
      <c r="D23" s="33">
        <f>IFERROR(VLOOKUP(A23,'Confronto Mutui'!$A$2:$Y$101,9,FALSE),"")</f>
        <v/>
      </c>
      <c r="E23" s="15">
        <f>IFERROR(VLOOKUP(A23,'Confronto Mutui'!$A$2:$Y$101,10,FALSE),"")</f>
        <v/>
      </c>
      <c r="F23" s="15">
        <f>IF(E23="","",E23*12)</f>
        <v/>
      </c>
      <c r="G23" s="16">
        <f>IFERROR(VLOOKUP(A23,'Confronto Mutui'!$A$2:$Y$101,13,FALSE),"")</f>
        <v/>
      </c>
      <c r="H23" s="16">
        <f>IF(OR(C23="",G23=""),"",C23+G23)</f>
        <v/>
      </c>
      <c r="I23" s="33">
        <f>IF(OR(D23="",F23="",H23=""),"",-PMT(H23/12,F23,D23))</f>
        <v/>
      </c>
    </row>
    <row r="24">
      <c r="A24" s="3" t="n"/>
      <c r="B24" s="3" t="n"/>
      <c r="C24" s="9">
        <f>IF(A24="","",IF(B24="Invariato",'Parametri e Riepilogo'!$B$5,IF(B24="Aumento Euribor",'Parametri e Riepilogo'!$B$5+'Parametri e Riepilogo'!$B$6,IF(B24="Riduzione Euribor",'Parametri e Riepilogo'!$B$5+'Parametri e Riepilogo'!$B$7,""))))</f>
        <v/>
      </c>
      <c r="D24" s="30">
        <f>IFERROR(VLOOKUP(A24,'Confronto Mutui'!$A$2:$Y$101,9,FALSE),"")</f>
        <v/>
      </c>
      <c r="E24" s="7">
        <f>IFERROR(VLOOKUP(A24,'Confronto Mutui'!$A$2:$Y$101,10,FALSE),"")</f>
        <v/>
      </c>
      <c r="F24" s="7">
        <f>IF(E24="","",E24*12)</f>
        <v/>
      </c>
      <c r="G24" s="9">
        <f>IFERROR(VLOOKUP(A24,'Confronto Mutui'!$A$2:$Y$101,13,FALSE),"")</f>
        <v/>
      </c>
      <c r="H24" s="9">
        <f>IF(OR(C24="",G24=""),"",C24+G24)</f>
        <v/>
      </c>
      <c r="I24" s="30">
        <f>IF(OR(D24="",F24="",H24=""),"",-PMT(H24/12,F24,D24))</f>
        <v/>
      </c>
    </row>
    <row r="25">
      <c r="A25" s="3" t="n"/>
      <c r="B25" s="3" t="n"/>
      <c r="C25" s="16">
        <f>IF(A25="","",IF(B25="Invariato",'Parametri e Riepilogo'!$B$5,IF(B25="Aumento Euribor",'Parametri e Riepilogo'!$B$5+'Parametri e Riepilogo'!$B$6,IF(B25="Riduzione Euribor",'Parametri e Riepilogo'!$B$5+'Parametri e Riepilogo'!$B$7,""))))</f>
        <v/>
      </c>
      <c r="D25" s="33">
        <f>IFERROR(VLOOKUP(A25,'Confronto Mutui'!$A$2:$Y$101,9,FALSE),"")</f>
        <v/>
      </c>
      <c r="E25" s="15">
        <f>IFERROR(VLOOKUP(A25,'Confronto Mutui'!$A$2:$Y$101,10,FALSE),"")</f>
        <v/>
      </c>
      <c r="F25" s="15">
        <f>IF(E25="","",E25*12)</f>
        <v/>
      </c>
      <c r="G25" s="16">
        <f>IFERROR(VLOOKUP(A25,'Confronto Mutui'!$A$2:$Y$101,13,FALSE),"")</f>
        <v/>
      </c>
      <c r="H25" s="16">
        <f>IF(OR(C25="",G25=""),"",C25+G25)</f>
        <v/>
      </c>
      <c r="I25" s="33">
        <f>IF(OR(D25="",F25="",H25=""),"",-PMT(H25/12,F25,D25))</f>
        <v/>
      </c>
    </row>
    <row r="26">
      <c r="A26" s="3" t="n"/>
      <c r="B26" s="3" t="n"/>
      <c r="C26" s="9">
        <f>IF(A26="","",IF(B26="Invariato",'Parametri e Riepilogo'!$B$5,IF(B26="Aumento Euribor",'Parametri e Riepilogo'!$B$5+'Parametri e Riepilogo'!$B$6,IF(B26="Riduzione Euribor",'Parametri e Riepilogo'!$B$5+'Parametri e Riepilogo'!$B$7,""))))</f>
        <v/>
      </c>
      <c r="D26" s="30">
        <f>IFERROR(VLOOKUP(A26,'Confronto Mutui'!$A$2:$Y$101,9,FALSE),"")</f>
        <v/>
      </c>
      <c r="E26" s="7">
        <f>IFERROR(VLOOKUP(A26,'Confronto Mutui'!$A$2:$Y$101,10,FALSE),"")</f>
        <v/>
      </c>
      <c r="F26" s="7">
        <f>IF(E26="","",E26*12)</f>
        <v/>
      </c>
      <c r="G26" s="9">
        <f>IFERROR(VLOOKUP(A26,'Confronto Mutui'!$A$2:$Y$101,13,FALSE),"")</f>
        <v/>
      </c>
      <c r="H26" s="9">
        <f>IF(OR(C26="",G26=""),"",C26+G26)</f>
        <v/>
      </c>
      <c r="I26" s="30">
        <f>IF(OR(D26="",F26="",H26=""),"",-PMT(H26/12,F26,D26))</f>
        <v/>
      </c>
    </row>
    <row r="27">
      <c r="A27" s="3" t="n"/>
      <c r="B27" s="3" t="n"/>
      <c r="C27" s="16">
        <f>IF(A27="","",IF(B27="Invariato",'Parametri e Riepilogo'!$B$5,IF(B27="Aumento Euribor",'Parametri e Riepilogo'!$B$5+'Parametri e Riepilogo'!$B$6,IF(B27="Riduzione Euribor",'Parametri e Riepilogo'!$B$5+'Parametri e Riepilogo'!$B$7,""))))</f>
        <v/>
      </c>
      <c r="D27" s="33">
        <f>IFERROR(VLOOKUP(A27,'Confronto Mutui'!$A$2:$Y$101,9,FALSE),"")</f>
        <v/>
      </c>
      <c r="E27" s="15">
        <f>IFERROR(VLOOKUP(A27,'Confronto Mutui'!$A$2:$Y$101,10,FALSE),"")</f>
        <v/>
      </c>
      <c r="F27" s="15">
        <f>IF(E27="","",E27*12)</f>
        <v/>
      </c>
      <c r="G27" s="16">
        <f>IFERROR(VLOOKUP(A27,'Confronto Mutui'!$A$2:$Y$101,13,FALSE),"")</f>
        <v/>
      </c>
      <c r="H27" s="16">
        <f>IF(OR(C27="",G27=""),"",C27+G27)</f>
        <v/>
      </c>
      <c r="I27" s="33">
        <f>IF(OR(D27="",F27="",H27=""),"",-PMT(H27/12,F27,D27))</f>
        <v/>
      </c>
    </row>
    <row r="28">
      <c r="A28" s="3" t="n"/>
      <c r="B28" s="3" t="n"/>
      <c r="C28" s="9">
        <f>IF(A28="","",IF(B28="Invariato",'Parametri e Riepilogo'!$B$5,IF(B28="Aumento Euribor",'Parametri e Riepilogo'!$B$5+'Parametri e Riepilogo'!$B$6,IF(B28="Riduzione Euribor",'Parametri e Riepilogo'!$B$5+'Parametri e Riepilogo'!$B$7,""))))</f>
        <v/>
      </c>
      <c r="D28" s="30">
        <f>IFERROR(VLOOKUP(A28,'Confronto Mutui'!$A$2:$Y$101,9,FALSE),"")</f>
        <v/>
      </c>
      <c r="E28" s="7">
        <f>IFERROR(VLOOKUP(A28,'Confronto Mutui'!$A$2:$Y$101,10,FALSE),"")</f>
        <v/>
      </c>
      <c r="F28" s="7">
        <f>IF(E28="","",E28*12)</f>
        <v/>
      </c>
      <c r="G28" s="9">
        <f>IFERROR(VLOOKUP(A28,'Confronto Mutui'!$A$2:$Y$101,13,FALSE),"")</f>
        <v/>
      </c>
      <c r="H28" s="9">
        <f>IF(OR(C28="",G28=""),"",C28+G28)</f>
        <v/>
      </c>
      <c r="I28" s="30">
        <f>IF(OR(D28="",F28="",H28=""),"",-PMT(H28/12,F28,D28))</f>
        <v/>
      </c>
    </row>
    <row r="29">
      <c r="A29" s="3" t="n"/>
      <c r="B29" s="3" t="n"/>
      <c r="C29" s="16">
        <f>IF(A29="","",IF(B29="Invariato",'Parametri e Riepilogo'!$B$5,IF(B29="Aumento Euribor",'Parametri e Riepilogo'!$B$5+'Parametri e Riepilogo'!$B$6,IF(B29="Riduzione Euribor",'Parametri e Riepilogo'!$B$5+'Parametri e Riepilogo'!$B$7,""))))</f>
        <v/>
      </c>
      <c r="D29" s="33">
        <f>IFERROR(VLOOKUP(A29,'Confronto Mutui'!$A$2:$Y$101,9,FALSE),"")</f>
        <v/>
      </c>
      <c r="E29" s="15">
        <f>IFERROR(VLOOKUP(A29,'Confronto Mutui'!$A$2:$Y$101,10,FALSE),"")</f>
        <v/>
      </c>
      <c r="F29" s="15">
        <f>IF(E29="","",E29*12)</f>
        <v/>
      </c>
      <c r="G29" s="16">
        <f>IFERROR(VLOOKUP(A29,'Confronto Mutui'!$A$2:$Y$101,13,FALSE),"")</f>
        <v/>
      </c>
      <c r="H29" s="16">
        <f>IF(OR(C29="",G29=""),"",C29+G29)</f>
        <v/>
      </c>
      <c r="I29" s="33">
        <f>IF(OR(D29="",F29="",H29=""),"",-PMT(H29/12,F29,D29))</f>
        <v/>
      </c>
    </row>
    <row r="30">
      <c r="A30" s="3" t="n"/>
      <c r="B30" s="3" t="n"/>
      <c r="C30" s="9">
        <f>IF(A30="","",IF(B30="Invariato",'Parametri e Riepilogo'!$B$5,IF(B30="Aumento Euribor",'Parametri e Riepilogo'!$B$5+'Parametri e Riepilogo'!$B$6,IF(B30="Riduzione Euribor",'Parametri e Riepilogo'!$B$5+'Parametri e Riepilogo'!$B$7,""))))</f>
        <v/>
      </c>
      <c r="D30" s="30">
        <f>IFERROR(VLOOKUP(A30,'Confronto Mutui'!$A$2:$Y$101,9,FALSE),"")</f>
        <v/>
      </c>
      <c r="E30" s="7">
        <f>IFERROR(VLOOKUP(A30,'Confronto Mutui'!$A$2:$Y$101,10,FALSE),"")</f>
        <v/>
      </c>
      <c r="F30" s="7">
        <f>IF(E30="","",E30*12)</f>
        <v/>
      </c>
      <c r="G30" s="9">
        <f>IFERROR(VLOOKUP(A30,'Confronto Mutui'!$A$2:$Y$101,13,FALSE),"")</f>
        <v/>
      </c>
      <c r="H30" s="9">
        <f>IF(OR(C30="",G30=""),"",C30+G30)</f>
        <v/>
      </c>
      <c r="I30" s="30">
        <f>IF(OR(D30="",F30="",H30=""),"",-PMT(H30/12,F30,D30))</f>
        <v/>
      </c>
    </row>
    <row r="31">
      <c r="A31" s="3" t="n"/>
      <c r="B31" s="3" t="n"/>
      <c r="C31" s="16">
        <f>IF(A31="","",IF(B31="Invariato",'Parametri e Riepilogo'!$B$5,IF(B31="Aumento Euribor",'Parametri e Riepilogo'!$B$5+'Parametri e Riepilogo'!$B$6,IF(B31="Riduzione Euribor",'Parametri e Riepilogo'!$B$5+'Parametri e Riepilogo'!$B$7,""))))</f>
        <v/>
      </c>
      <c r="D31" s="33">
        <f>IFERROR(VLOOKUP(A31,'Confronto Mutui'!$A$2:$Y$101,9,FALSE),"")</f>
        <v/>
      </c>
      <c r="E31" s="15">
        <f>IFERROR(VLOOKUP(A31,'Confronto Mutui'!$A$2:$Y$101,10,FALSE),"")</f>
        <v/>
      </c>
      <c r="F31" s="15">
        <f>IF(E31="","",E31*12)</f>
        <v/>
      </c>
      <c r="G31" s="16">
        <f>IFERROR(VLOOKUP(A31,'Confronto Mutui'!$A$2:$Y$101,13,FALSE),"")</f>
        <v/>
      </c>
      <c r="H31" s="16">
        <f>IF(OR(C31="",G31=""),"",C31+G31)</f>
        <v/>
      </c>
      <c r="I31" s="33">
        <f>IF(OR(D31="",F31="",H31=""),"",-PMT(H31/12,F31,D31))</f>
        <v/>
      </c>
    </row>
    <row r="32">
      <c r="A32" s="3" t="n"/>
      <c r="B32" s="3" t="n"/>
      <c r="C32" s="9">
        <f>IF(A32="","",IF(B32="Invariato",'Parametri e Riepilogo'!$B$5,IF(B32="Aumento Euribor",'Parametri e Riepilogo'!$B$5+'Parametri e Riepilogo'!$B$6,IF(B32="Riduzione Euribor",'Parametri e Riepilogo'!$B$5+'Parametri e Riepilogo'!$B$7,""))))</f>
        <v/>
      </c>
      <c r="D32" s="30">
        <f>IFERROR(VLOOKUP(A32,'Confronto Mutui'!$A$2:$Y$101,9,FALSE),"")</f>
        <v/>
      </c>
      <c r="E32" s="7">
        <f>IFERROR(VLOOKUP(A32,'Confronto Mutui'!$A$2:$Y$101,10,FALSE),"")</f>
        <v/>
      </c>
      <c r="F32" s="7">
        <f>IF(E32="","",E32*12)</f>
        <v/>
      </c>
      <c r="G32" s="9">
        <f>IFERROR(VLOOKUP(A32,'Confronto Mutui'!$A$2:$Y$101,13,FALSE),"")</f>
        <v/>
      </c>
      <c r="H32" s="9">
        <f>IF(OR(C32="",G32=""),"",C32+G32)</f>
        <v/>
      </c>
      <c r="I32" s="30">
        <f>IF(OR(D32="",F32="",H32=""),"",-PMT(H32/12,F32,D32))</f>
        <v/>
      </c>
    </row>
    <row r="33">
      <c r="A33" s="3" t="n"/>
      <c r="B33" s="3" t="n"/>
      <c r="C33" s="16">
        <f>IF(A33="","",IF(B33="Invariato",'Parametri e Riepilogo'!$B$5,IF(B33="Aumento Euribor",'Parametri e Riepilogo'!$B$5+'Parametri e Riepilogo'!$B$6,IF(B33="Riduzione Euribor",'Parametri e Riepilogo'!$B$5+'Parametri e Riepilogo'!$B$7,""))))</f>
        <v/>
      </c>
      <c r="D33" s="33">
        <f>IFERROR(VLOOKUP(A33,'Confronto Mutui'!$A$2:$Y$101,9,FALSE),"")</f>
        <v/>
      </c>
      <c r="E33" s="15">
        <f>IFERROR(VLOOKUP(A33,'Confronto Mutui'!$A$2:$Y$101,10,FALSE),"")</f>
        <v/>
      </c>
      <c r="F33" s="15">
        <f>IF(E33="","",E33*12)</f>
        <v/>
      </c>
      <c r="G33" s="16">
        <f>IFERROR(VLOOKUP(A33,'Confronto Mutui'!$A$2:$Y$101,13,FALSE),"")</f>
        <v/>
      </c>
      <c r="H33" s="16">
        <f>IF(OR(C33="",G33=""),"",C33+G33)</f>
        <v/>
      </c>
      <c r="I33" s="33">
        <f>IF(OR(D33="",F33="",H33=""),"",-PMT(H33/12,F33,D33))</f>
        <v/>
      </c>
    </row>
    <row r="34">
      <c r="A34" s="3" t="n"/>
      <c r="B34" s="3" t="n"/>
      <c r="C34" s="9">
        <f>IF(A34="","",IF(B34="Invariato",'Parametri e Riepilogo'!$B$5,IF(B34="Aumento Euribor",'Parametri e Riepilogo'!$B$5+'Parametri e Riepilogo'!$B$6,IF(B34="Riduzione Euribor",'Parametri e Riepilogo'!$B$5+'Parametri e Riepilogo'!$B$7,""))))</f>
        <v/>
      </c>
      <c r="D34" s="30">
        <f>IFERROR(VLOOKUP(A34,'Confronto Mutui'!$A$2:$Y$101,9,FALSE),"")</f>
        <v/>
      </c>
      <c r="E34" s="7">
        <f>IFERROR(VLOOKUP(A34,'Confronto Mutui'!$A$2:$Y$101,10,FALSE),"")</f>
        <v/>
      </c>
      <c r="F34" s="7">
        <f>IF(E34="","",E34*12)</f>
        <v/>
      </c>
      <c r="G34" s="9">
        <f>IFERROR(VLOOKUP(A34,'Confronto Mutui'!$A$2:$Y$101,13,FALSE),"")</f>
        <v/>
      </c>
      <c r="H34" s="9">
        <f>IF(OR(C34="",G34=""),"",C34+G34)</f>
        <v/>
      </c>
      <c r="I34" s="30">
        <f>IF(OR(D34="",F34="",H34=""),"",-PMT(H34/12,F34,D34))</f>
        <v/>
      </c>
    </row>
    <row r="35">
      <c r="A35" s="3" t="n"/>
      <c r="B35" s="3" t="n"/>
      <c r="C35" s="16">
        <f>IF(A35="","",IF(B35="Invariato",'Parametri e Riepilogo'!$B$5,IF(B35="Aumento Euribor",'Parametri e Riepilogo'!$B$5+'Parametri e Riepilogo'!$B$6,IF(B35="Riduzione Euribor",'Parametri e Riepilogo'!$B$5+'Parametri e Riepilogo'!$B$7,""))))</f>
        <v/>
      </c>
      <c r="D35" s="33">
        <f>IFERROR(VLOOKUP(A35,'Confronto Mutui'!$A$2:$Y$101,9,FALSE),"")</f>
        <v/>
      </c>
      <c r="E35" s="15">
        <f>IFERROR(VLOOKUP(A35,'Confronto Mutui'!$A$2:$Y$101,10,FALSE),"")</f>
        <v/>
      </c>
      <c r="F35" s="15">
        <f>IF(E35="","",E35*12)</f>
        <v/>
      </c>
      <c r="G35" s="16">
        <f>IFERROR(VLOOKUP(A35,'Confronto Mutui'!$A$2:$Y$101,13,FALSE),"")</f>
        <v/>
      </c>
      <c r="H35" s="16">
        <f>IF(OR(C35="",G35=""),"",C35+G35)</f>
        <v/>
      </c>
      <c r="I35" s="33">
        <f>IF(OR(D35="",F35="",H35=""),"",-PMT(H35/12,F35,D35))</f>
        <v/>
      </c>
    </row>
    <row r="36">
      <c r="A36" s="3" t="n"/>
      <c r="B36" s="3" t="n"/>
      <c r="C36" s="9">
        <f>IF(A36="","",IF(B36="Invariato",'Parametri e Riepilogo'!$B$5,IF(B36="Aumento Euribor",'Parametri e Riepilogo'!$B$5+'Parametri e Riepilogo'!$B$6,IF(B36="Riduzione Euribor",'Parametri e Riepilogo'!$B$5+'Parametri e Riepilogo'!$B$7,""))))</f>
        <v/>
      </c>
      <c r="D36" s="30">
        <f>IFERROR(VLOOKUP(A36,'Confronto Mutui'!$A$2:$Y$101,9,FALSE),"")</f>
        <v/>
      </c>
      <c r="E36" s="7">
        <f>IFERROR(VLOOKUP(A36,'Confronto Mutui'!$A$2:$Y$101,10,FALSE),"")</f>
        <v/>
      </c>
      <c r="F36" s="7">
        <f>IF(E36="","",E36*12)</f>
        <v/>
      </c>
      <c r="G36" s="9">
        <f>IFERROR(VLOOKUP(A36,'Confronto Mutui'!$A$2:$Y$101,13,FALSE),"")</f>
        <v/>
      </c>
      <c r="H36" s="9">
        <f>IF(OR(C36="",G36=""),"",C36+G36)</f>
        <v/>
      </c>
      <c r="I36" s="30">
        <f>IF(OR(D36="",F36="",H36=""),"",-PMT(H36/12,F36,D36))</f>
        <v/>
      </c>
    </row>
    <row r="37">
      <c r="A37" s="3" t="n"/>
      <c r="B37" s="3" t="n"/>
      <c r="C37" s="16">
        <f>IF(A37="","",IF(B37="Invariato",'Parametri e Riepilogo'!$B$5,IF(B37="Aumento Euribor",'Parametri e Riepilogo'!$B$5+'Parametri e Riepilogo'!$B$6,IF(B37="Riduzione Euribor",'Parametri e Riepilogo'!$B$5+'Parametri e Riepilogo'!$B$7,""))))</f>
        <v/>
      </c>
      <c r="D37" s="33">
        <f>IFERROR(VLOOKUP(A37,'Confronto Mutui'!$A$2:$Y$101,9,FALSE),"")</f>
        <v/>
      </c>
      <c r="E37" s="15">
        <f>IFERROR(VLOOKUP(A37,'Confronto Mutui'!$A$2:$Y$101,10,FALSE),"")</f>
        <v/>
      </c>
      <c r="F37" s="15">
        <f>IF(E37="","",E37*12)</f>
        <v/>
      </c>
      <c r="G37" s="16">
        <f>IFERROR(VLOOKUP(A37,'Confronto Mutui'!$A$2:$Y$101,13,FALSE),"")</f>
        <v/>
      </c>
      <c r="H37" s="16">
        <f>IF(OR(C37="",G37=""),"",C37+G37)</f>
        <v/>
      </c>
      <c r="I37" s="33">
        <f>IF(OR(D37="",F37="",H37=""),"",-PMT(H37/12,F37,D37))</f>
        <v/>
      </c>
    </row>
    <row r="38">
      <c r="A38" s="3" t="n"/>
      <c r="B38" s="3" t="n"/>
      <c r="C38" s="9">
        <f>IF(A38="","",IF(B38="Invariato",'Parametri e Riepilogo'!$B$5,IF(B38="Aumento Euribor",'Parametri e Riepilogo'!$B$5+'Parametri e Riepilogo'!$B$6,IF(B38="Riduzione Euribor",'Parametri e Riepilogo'!$B$5+'Parametri e Riepilogo'!$B$7,""))))</f>
        <v/>
      </c>
      <c r="D38" s="30">
        <f>IFERROR(VLOOKUP(A38,'Confronto Mutui'!$A$2:$Y$101,9,FALSE),"")</f>
        <v/>
      </c>
      <c r="E38" s="7">
        <f>IFERROR(VLOOKUP(A38,'Confronto Mutui'!$A$2:$Y$101,10,FALSE),"")</f>
        <v/>
      </c>
      <c r="F38" s="7">
        <f>IF(E38="","",E38*12)</f>
        <v/>
      </c>
      <c r="G38" s="9">
        <f>IFERROR(VLOOKUP(A38,'Confronto Mutui'!$A$2:$Y$101,13,FALSE),"")</f>
        <v/>
      </c>
      <c r="H38" s="9">
        <f>IF(OR(C38="",G38=""),"",C38+G38)</f>
        <v/>
      </c>
      <c r="I38" s="30">
        <f>IF(OR(D38="",F38="",H38=""),"",-PMT(H38/12,F38,D38))</f>
        <v/>
      </c>
    </row>
    <row r="39">
      <c r="A39" s="3" t="n"/>
      <c r="B39" s="3" t="n"/>
      <c r="C39" s="16">
        <f>IF(A39="","",IF(B39="Invariato",'Parametri e Riepilogo'!$B$5,IF(B39="Aumento Euribor",'Parametri e Riepilogo'!$B$5+'Parametri e Riepilogo'!$B$6,IF(B39="Riduzione Euribor",'Parametri e Riepilogo'!$B$5+'Parametri e Riepilogo'!$B$7,""))))</f>
        <v/>
      </c>
      <c r="D39" s="33">
        <f>IFERROR(VLOOKUP(A39,'Confronto Mutui'!$A$2:$Y$101,9,FALSE),"")</f>
        <v/>
      </c>
      <c r="E39" s="15">
        <f>IFERROR(VLOOKUP(A39,'Confronto Mutui'!$A$2:$Y$101,10,FALSE),"")</f>
        <v/>
      </c>
      <c r="F39" s="15">
        <f>IF(E39="","",E39*12)</f>
        <v/>
      </c>
      <c r="G39" s="16">
        <f>IFERROR(VLOOKUP(A39,'Confronto Mutui'!$A$2:$Y$101,13,FALSE),"")</f>
        <v/>
      </c>
      <c r="H39" s="16">
        <f>IF(OR(C39="",G39=""),"",C39+G39)</f>
        <v/>
      </c>
      <c r="I39" s="33">
        <f>IF(OR(D39="",F39="",H39=""),"",-PMT(H39/12,F39,D39))</f>
        <v/>
      </c>
    </row>
    <row r="40">
      <c r="A40" s="3" t="n"/>
      <c r="B40" s="3" t="n"/>
      <c r="C40" s="9">
        <f>IF(A40="","",IF(B40="Invariato",'Parametri e Riepilogo'!$B$5,IF(B40="Aumento Euribor",'Parametri e Riepilogo'!$B$5+'Parametri e Riepilogo'!$B$6,IF(B40="Riduzione Euribor",'Parametri e Riepilogo'!$B$5+'Parametri e Riepilogo'!$B$7,""))))</f>
        <v/>
      </c>
      <c r="D40" s="30">
        <f>IFERROR(VLOOKUP(A40,'Confronto Mutui'!$A$2:$Y$101,9,FALSE),"")</f>
        <v/>
      </c>
      <c r="E40" s="7">
        <f>IFERROR(VLOOKUP(A40,'Confronto Mutui'!$A$2:$Y$101,10,FALSE),"")</f>
        <v/>
      </c>
      <c r="F40" s="7">
        <f>IF(E40="","",E40*12)</f>
        <v/>
      </c>
      <c r="G40" s="9">
        <f>IFERROR(VLOOKUP(A40,'Confronto Mutui'!$A$2:$Y$101,13,FALSE),"")</f>
        <v/>
      </c>
      <c r="H40" s="9">
        <f>IF(OR(C40="",G40=""),"",C40+G40)</f>
        <v/>
      </c>
      <c r="I40" s="30">
        <f>IF(OR(D40="",F40="",H40=""),"",-PMT(H40/12,F40,D40))</f>
        <v/>
      </c>
    </row>
    <row r="41">
      <c r="A41" s="3" t="n"/>
      <c r="B41" s="3" t="n"/>
      <c r="C41" s="16">
        <f>IF(A41="","",IF(B41="Invariato",'Parametri e Riepilogo'!$B$5,IF(B41="Aumento Euribor",'Parametri e Riepilogo'!$B$5+'Parametri e Riepilogo'!$B$6,IF(B41="Riduzione Euribor",'Parametri e Riepilogo'!$B$5+'Parametri e Riepilogo'!$B$7,""))))</f>
        <v/>
      </c>
      <c r="D41" s="33">
        <f>IFERROR(VLOOKUP(A41,'Confronto Mutui'!$A$2:$Y$101,9,FALSE),"")</f>
        <v/>
      </c>
      <c r="E41" s="15">
        <f>IFERROR(VLOOKUP(A41,'Confronto Mutui'!$A$2:$Y$101,10,FALSE),"")</f>
        <v/>
      </c>
      <c r="F41" s="15">
        <f>IF(E41="","",E41*12)</f>
        <v/>
      </c>
      <c r="G41" s="16">
        <f>IFERROR(VLOOKUP(A41,'Confronto Mutui'!$A$2:$Y$101,13,FALSE),"")</f>
        <v/>
      </c>
      <c r="H41" s="16">
        <f>IF(OR(C41="",G41=""),"",C41+G41)</f>
        <v/>
      </c>
      <c r="I41" s="33">
        <f>IF(OR(D41="",F41="",H41=""),"",-PMT(H41/12,F41,D41))</f>
        <v/>
      </c>
    </row>
    <row r="42">
      <c r="A42" s="3" t="n"/>
      <c r="B42" s="3" t="n"/>
      <c r="C42" s="9">
        <f>IF(A42="","",IF(B42="Invariato",'Parametri e Riepilogo'!$B$5,IF(B42="Aumento Euribor",'Parametri e Riepilogo'!$B$5+'Parametri e Riepilogo'!$B$6,IF(B42="Riduzione Euribor",'Parametri e Riepilogo'!$B$5+'Parametri e Riepilogo'!$B$7,""))))</f>
        <v/>
      </c>
      <c r="D42" s="30">
        <f>IFERROR(VLOOKUP(A42,'Confronto Mutui'!$A$2:$Y$101,9,FALSE),"")</f>
        <v/>
      </c>
      <c r="E42" s="7">
        <f>IFERROR(VLOOKUP(A42,'Confronto Mutui'!$A$2:$Y$101,10,FALSE),"")</f>
        <v/>
      </c>
      <c r="F42" s="7">
        <f>IF(E42="","",E42*12)</f>
        <v/>
      </c>
      <c r="G42" s="9">
        <f>IFERROR(VLOOKUP(A42,'Confronto Mutui'!$A$2:$Y$101,13,FALSE),"")</f>
        <v/>
      </c>
      <c r="H42" s="9">
        <f>IF(OR(C42="",G42=""),"",C42+G42)</f>
        <v/>
      </c>
      <c r="I42" s="30">
        <f>IF(OR(D42="",F42="",H42=""),"",-PMT(H42/12,F42,D42))</f>
        <v/>
      </c>
    </row>
    <row r="43">
      <c r="A43" s="3" t="n"/>
      <c r="B43" s="3" t="n"/>
      <c r="C43" s="16">
        <f>IF(A43="","",IF(B43="Invariato",'Parametri e Riepilogo'!$B$5,IF(B43="Aumento Euribor",'Parametri e Riepilogo'!$B$5+'Parametri e Riepilogo'!$B$6,IF(B43="Riduzione Euribor",'Parametri e Riepilogo'!$B$5+'Parametri e Riepilogo'!$B$7,""))))</f>
        <v/>
      </c>
      <c r="D43" s="33">
        <f>IFERROR(VLOOKUP(A43,'Confronto Mutui'!$A$2:$Y$101,9,FALSE),"")</f>
        <v/>
      </c>
      <c r="E43" s="15">
        <f>IFERROR(VLOOKUP(A43,'Confronto Mutui'!$A$2:$Y$101,10,FALSE),"")</f>
        <v/>
      </c>
      <c r="F43" s="15">
        <f>IF(E43="","",E43*12)</f>
        <v/>
      </c>
      <c r="G43" s="16">
        <f>IFERROR(VLOOKUP(A43,'Confronto Mutui'!$A$2:$Y$101,13,FALSE),"")</f>
        <v/>
      </c>
      <c r="H43" s="16">
        <f>IF(OR(C43="",G43=""),"",C43+G43)</f>
        <v/>
      </c>
      <c r="I43" s="33">
        <f>IF(OR(D43="",F43="",H43=""),"",-PMT(H43/12,F43,D43))</f>
        <v/>
      </c>
    </row>
    <row r="44">
      <c r="A44" s="3" t="n"/>
      <c r="B44" s="3" t="n"/>
      <c r="C44" s="9">
        <f>IF(A44="","",IF(B44="Invariato",'Parametri e Riepilogo'!$B$5,IF(B44="Aumento Euribor",'Parametri e Riepilogo'!$B$5+'Parametri e Riepilogo'!$B$6,IF(B44="Riduzione Euribor",'Parametri e Riepilogo'!$B$5+'Parametri e Riepilogo'!$B$7,""))))</f>
        <v/>
      </c>
      <c r="D44" s="30">
        <f>IFERROR(VLOOKUP(A44,'Confronto Mutui'!$A$2:$Y$101,9,FALSE),"")</f>
        <v/>
      </c>
      <c r="E44" s="7">
        <f>IFERROR(VLOOKUP(A44,'Confronto Mutui'!$A$2:$Y$101,10,FALSE),"")</f>
        <v/>
      </c>
      <c r="F44" s="7">
        <f>IF(E44="","",E44*12)</f>
        <v/>
      </c>
      <c r="G44" s="9">
        <f>IFERROR(VLOOKUP(A44,'Confronto Mutui'!$A$2:$Y$101,13,FALSE),"")</f>
        <v/>
      </c>
      <c r="H44" s="9">
        <f>IF(OR(C44="",G44=""),"",C44+G44)</f>
        <v/>
      </c>
      <c r="I44" s="30">
        <f>IF(OR(D44="",F44="",H44=""),"",-PMT(H44/12,F44,D44))</f>
        <v/>
      </c>
    </row>
    <row r="45">
      <c r="A45" s="3" t="n"/>
      <c r="B45" s="3" t="n"/>
      <c r="C45" s="16">
        <f>IF(A45="","",IF(B45="Invariato",'Parametri e Riepilogo'!$B$5,IF(B45="Aumento Euribor",'Parametri e Riepilogo'!$B$5+'Parametri e Riepilogo'!$B$6,IF(B45="Riduzione Euribor",'Parametri e Riepilogo'!$B$5+'Parametri e Riepilogo'!$B$7,""))))</f>
        <v/>
      </c>
      <c r="D45" s="33">
        <f>IFERROR(VLOOKUP(A45,'Confronto Mutui'!$A$2:$Y$101,9,FALSE),"")</f>
        <v/>
      </c>
      <c r="E45" s="15">
        <f>IFERROR(VLOOKUP(A45,'Confronto Mutui'!$A$2:$Y$101,10,FALSE),"")</f>
        <v/>
      </c>
      <c r="F45" s="15">
        <f>IF(E45="","",E45*12)</f>
        <v/>
      </c>
      <c r="G45" s="16">
        <f>IFERROR(VLOOKUP(A45,'Confronto Mutui'!$A$2:$Y$101,13,FALSE),"")</f>
        <v/>
      </c>
      <c r="H45" s="16">
        <f>IF(OR(C45="",G45=""),"",C45+G45)</f>
        <v/>
      </c>
      <c r="I45" s="33">
        <f>IF(OR(D45="",F45="",H45=""),"",-PMT(H45/12,F45,D45))</f>
        <v/>
      </c>
    </row>
    <row r="46">
      <c r="A46" s="3" t="n"/>
      <c r="B46" s="3" t="n"/>
      <c r="C46" s="9">
        <f>IF(A46="","",IF(B46="Invariato",'Parametri e Riepilogo'!$B$5,IF(B46="Aumento Euribor",'Parametri e Riepilogo'!$B$5+'Parametri e Riepilogo'!$B$6,IF(B46="Riduzione Euribor",'Parametri e Riepilogo'!$B$5+'Parametri e Riepilogo'!$B$7,""))))</f>
        <v/>
      </c>
      <c r="D46" s="30">
        <f>IFERROR(VLOOKUP(A46,'Confronto Mutui'!$A$2:$Y$101,9,FALSE),"")</f>
        <v/>
      </c>
      <c r="E46" s="7">
        <f>IFERROR(VLOOKUP(A46,'Confronto Mutui'!$A$2:$Y$101,10,FALSE),"")</f>
        <v/>
      </c>
      <c r="F46" s="7">
        <f>IF(E46="","",E46*12)</f>
        <v/>
      </c>
      <c r="G46" s="9">
        <f>IFERROR(VLOOKUP(A46,'Confronto Mutui'!$A$2:$Y$101,13,FALSE),"")</f>
        <v/>
      </c>
      <c r="H46" s="9">
        <f>IF(OR(C46="",G46=""),"",C46+G46)</f>
        <v/>
      </c>
      <c r="I46" s="30">
        <f>IF(OR(D46="",F46="",H46=""),"",-PMT(H46/12,F46,D46))</f>
        <v/>
      </c>
    </row>
    <row r="47">
      <c r="A47" s="3" t="n"/>
      <c r="B47" s="3" t="n"/>
      <c r="C47" s="16">
        <f>IF(A47="","",IF(B47="Invariato",'Parametri e Riepilogo'!$B$5,IF(B47="Aumento Euribor",'Parametri e Riepilogo'!$B$5+'Parametri e Riepilogo'!$B$6,IF(B47="Riduzione Euribor",'Parametri e Riepilogo'!$B$5+'Parametri e Riepilogo'!$B$7,""))))</f>
        <v/>
      </c>
      <c r="D47" s="33">
        <f>IFERROR(VLOOKUP(A47,'Confronto Mutui'!$A$2:$Y$101,9,FALSE),"")</f>
        <v/>
      </c>
      <c r="E47" s="15">
        <f>IFERROR(VLOOKUP(A47,'Confronto Mutui'!$A$2:$Y$101,10,FALSE),"")</f>
        <v/>
      </c>
      <c r="F47" s="15">
        <f>IF(E47="","",E47*12)</f>
        <v/>
      </c>
      <c r="G47" s="16">
        <f>IFERROR(VLOOKUP(A47,'Confronto Mutui'!$A$2:$Y$101,13,FALSE),"")</f>
        <v/>
      </c>
      <c r="H47" s="16">
        <f>IF(OR(C47="",G47=""),"",C47+G47)</f>
        <v/>
      </c>
      <c r="I47" s="33">
        <f>IF(OR(D47="",F47="",H47=""),"",-PMT(H47/12,F47,D47))</f>
        <v/>
      </c>
    </row>
    <row r="48">
      <c r="A48" s="3" t="n"/>
      <c r="B48" s="3" t="n"/>
      <c r="C48" s="9">
        <f>IF(A48="","",IF(B48="Invariato",'Parametri e Riepilogo'!$B$5,IF(B48="Aumento Euribor",'Parametri e Riepilogo'!$B$5+'Parametri e Riepilogo'!$B$6,IF(B48="Riduzione Euribor",'Parametri e Riepilogo'!$B$5+'Parametri e Riepilogo'!$B$7,""))))</f>
        <v/>
      </c>
      <c r="D48" s="30">
        <f>IFERROR(VLOOKUP(A48,'Confronto Mutui'!$A$2:$Y$101,9,FALSE),"")</f>
        <v/>
      </c>
      <c r="E48" s="7">
        <f>IFERROR(VLOOKUP(A48,'Confronto Mutui'!$A$2:$Y$101,10,FALSE),"")</f>
        <v/>
      </c>
      <c r="F48" s="7">
        <f>IF(E48="","",E48*12)</f>
        <v/>
      </c>
      <c r="G48" s="9">
        <f>IFERROR(VLOOKUP(A48,'Confronto Mutui'!$A$2:$Y$101,13,FALSE),"")</f>
        <v/>
      </c>
      <c r="H48" s="9">
        <f>IF(OR(C48="",G48=""),"",C48+G48)</f>
        <v/>
      </c>
      <c r="I48" s="30">
        <f>IF(OR(D48="",F48="",H48=""),"",-PMT(H48/12,F48,D48))</f>
        <v/>
      </c>
    </row>
    <row r="49">
      <c r="A49" s="3" t="n"/>
      <c r="B49" s="3" t="n"/>
      <c r="C49" s="16">
        <f>IF(A49="","",IF(B49="Invariato",'Parametri e Riepilogo'!$B$5,IF(B49="Aumento Euribor",'Parametri e Riepilogo'!$B$5+'Parametri e Riepilogo'!$B$6,IF(B49="Riduzione Euribor",'Parametri e Riepilogo'!$B$5+'Parametri e Riepilogo'!$B$7,""))))</f>
        <v/>
      </c>
      <c r="D49" s="33">
        <f>IFERROR(VLOOKUP(A49,'Confronto Mutui'!$A$2:$Y$101,9,FALSE),"")</f>
        <v/>
      </c>
      <c r="E49" s="15">
        <f>IFERROR(VLOOKUP(A49,'Confronto Mutui'!$A$2:$Y$101,10,FALSE),"")</f>
        <v/>
      </c>
      <c r="F49" s="15">
        <f>IF(E49="","",E49*12)</f>
        <v/>
      </c>
      <c r="G49" s="16">
        <f>IFERROR(VLOOKUP(A49,'Confronto Mutui'!$A$2:$Y$101,13,FALSE),"")</f>
        <v/>
      </c>
      <c r="H49" s="16">
        <f>IF(OR(C49="",G49=""),"",C49+G49)</f>
        <v/>
      </c>
      <c r="I49" s="33">
        <f>IF(OR(D49="",F49="",H49=""),"",-PMT(H49/12,F49,D49))</f>
        <v/>
      </c>
    </row>
    <row r="50">
      <c r="A50" s="3" t="n"/>
      <c r="B50" s="3" t="n"/>
      <c r="C50" s="9">
        <f>IF(A50="","",IF(B50="Invariato",'Parametri e Riepilogo'!$B$5,IF(B50="Aumento Euribor",'Parametri e Riepilogo'!$B$5+'Parametri e Riepilogo'!$B$6,IF(B50="Riduzione Euribor",'Parametri e Riepilogo'!$B$5+'Parametri e Riepilogo'!$B$7,""))))</f>
        <v/>
      </c>
      <c r="D50" s="30">
        <f>IFERROR(VLOOKUP(A50,'Confronto Mutui'!$A$2:$Y$101,9,FALSE),"")</f>
        <v/>
      </c>
      <c r="E50" s="7">
        <f>IFERROR(VLOOKUP(A50,'Confronto Mutui'!$A$2:$Y$101,10,FALSE),"")</f>
        <v/>
      </c>
      <c r="F50" s="7">
        <f>IF(E50="","",E50*12)</f>
        <v/>
      </c>
      <c r="G50" s="9">
        <f>IFERROR(VLOOKUP(A50,'Confronto Mutui'!$A$2:$Y$101,13,FALSE),"")</f>
        <v/>
      </c>
      <c r="H50" s="9">
        <f>IF(OR(C50="",G50=""),"",C50+G50)</f>
        <v/>
      </c>
      <c r="I50" s="30">
        <f>IF(OR(D50="",F50="",H50=""),"",-PMT(H50/12,F50,D50))</f>
        <v/>
      </c>
    </row>
    <row r="51">
      <c r="A51" s="3" t="n"/>
      <c r="B51" s="3" t="n"/>
      <c r="C51" s="16">
        <f>IF(A51="","",IF(B51="Invariato",'Parametri e Riepilogo'!$B$5,IF(B51="Aumento Euribor",'Parametri e Riepilogo'!$B$5+'Parametri e Riepilogo'!$B$6,IF(B51="Riduzione Euribor",'Parametri e Riepilogo'!$B$5+'Parametri e Riepilogo'!$B$7,""))))</f>
        <v/>
      </c>
      <c r="D51" s="33">
        <f>IFERROR(VLOOKUP(A51,'Confronto Mutui'!$A$2:$Y$101,9,FALSE),"")</f>
        <v/>
      </c>
      <c r="E51" s="15">
        <f>IFERROR(VLOOKUP(A51,'Confronto Mutui'!$A$2:$Y$101,10,FALSE),"")</f>
        <v/>
      </c>
      <c r="F51" s="15">
        <f>IF(E51="","",E51*12)</f>
        <v/>
      </c>
      <c r="G51" s="16">
        <f>IFERROR(VLOOKUP(A51,'Confronto Mutui'!$A$2:$Y$101,13,FALSE),"")</f>
        <v/>
      </c>
      <c r="H51" s="16">
        <f>IF(OR(C51="",G51=""),"",C51+G51)</f>
        <v/>
      </c>
      <c r="I51" s="33">
        <f>IF(OR(D51="",F51="",H51=""),"",-PMT(H51/12,F51,D51))</f>
        <v/>
      </c>
    </row>
    <row r="52">
      <c r="A52" s="3" t="n"/>
      <c r="B52" s="3" t="n"/>
      <c r="C52" s="9">
        <f>IF(A52="","",IF(B52="Invariato",'Parametri e Riepilogo'!$B$5,IF(B52="Aumento Euribor",'Parametri e Riepilogo'!$B$5+'Parametri e Riepilogo'!$B$6,IF(B52="Riduzione Euribor",'Parametri e Riepilogo'!$B$5+'Parametri e Riepilogo'!$B$7,""))))</f>
        <v/>
      </c>
      <c r="D52" s="30">
        <f>IFERROR(VLOOKUP(A52,'Confronto Mutui'!$A$2:$Y$101,9,FALSE),"")</f>
        <v/>
      </c>
      <c r="E52" s="7">
        <f>IFERROR(VLOOKUP(A52,'Confronto Mutui'!$A$2:$Y$101,10,FALSE),"")</f>
        <v/>
      </c>
      <c r="F52" s="7">
        <f>IF(E52="","",E52*12)</f>
        <v/>
      </c>
      <c r="G52" s="9">
        <f>IFERROR(VLOOKUP(A52,'Confronto Mutui'!$A$2:$Y$101,13,FALSE),"")</f>
        <v/>
      </c>
      <c r="H52" s="9">
        <f>IF(OR(C52="",G52=""),"",C52+G52)</f>
        <v/>
      </c>
      <c r="I52" s="30">
        <f>IF(OR(D52="",F52="",H52=""),"",-PMT(H52/12,F52,D52))</f>
        <v/>
      </c>
    </row>
    <row r="53">
      <c r="A53" s="3" t="n"/>
      <c r="B53" s="3" t="n"/>
      <c r="C53" s="16">
        <f>IF(A53="","",IF(B53="Invariato",'Parametri e Riepilogo'!$B$5,IF(B53="Aumento Euribor",'Parametri e Riepilogo'!$B$5+'Parametri e Riepilogo'!$B$6,IF(B53="Riduzione Euribor",'Parametri e Riepilogo'!$B$5+'Parametri e Riepilogo'!$B$7,""))))</f>
        <v/>
      </c>
      <c r="D53" s="33">
        <f>IFERROR(VLOOKUP(A53,'Confronto Mutui'!$A$2:$Y$101,9,FALSE),"")</f>
        <v/>
      </c>
      <c r="E53" s="15">
        <f>IFERROR(VLOOKUP(A53,'Confronto Mutui'!$A$2:$Y$101,10,FALSE),"")</f>
        <v/>
      </c>
      <c r="F53" s="15">
        <f>IF(E53="","",E53*12)</f>
        <v/>
      </c>
      <c r="G53" s="16">
        <f>IFERROR(VLOOKUP(A53,'Confronto Mutui'!$A$2:$Y$101,13,FALSE),"")</f>
        <v/>
      </c>
      <c r="H53" s="16">
        <f>IF(OR(C53="",G53=""),"",C53+G53)</f>
        <v/>
      </c>
      <c r="I53" s="33">
        <f>IF(OR(D53="",F53="",H53=""),"",-PMT(H53/12,F53,D53))</f>
        <v/>
      </c>
    </row>
    <row r="54">
      <c r="A54" s="3" t="n"/>
      <c r="B54" s="3" t="n"/>
      <c r="C54" s="9">
        <f>IF(A54="","",IF(B54="Invariato",'Parametri e Riepilogo'!$B$5,IF(B54="Aumento Euribor",'Parametri e Riepilogo'!$B$5+'Parametri e Riepilogo'!$B$6,IF(B54="Riduzione Euribor",'Parametri e Riepilogo'!$B$5+'Parametri e Riepilogo'!$B$7,""))))</f>
        <v/>
      </c>
      <c r="D54" s="30">
        <f>IFERROR(VLOOKUP(A54,'Confronto Mutui'!$A$2:$Y$101,9,FALSE),"")</f>
        <v/>
      </c>
      <c r="E54" s="7">
        <f>IFERROR(VLOOKUP(A54,'Confronto Mutui'!$A$2:$Y$101,10,FALSE),"")</f>
        <v/>
      </c>
      <c r="F54" s="7">
        <f>IF(E54="","",E54*12)</f>
        <v/>
      </c>
      <c r="G54" s="9">
        <f>IFERROR(VLOOKUP(A54,'Confronto Mutui'!$A$2:$Y$101,13,FALSE),"")</f>
        <v/>
      </c>
      <c r="H54" s="9">
        <f>IF(OR(C54="",G54=""),"",C54+G54)</f>
        <v/>
      </c>
      <c r="I54" s="30">
        <f>IF(OR(D54="",F54="",H54=""),"",-PMT(H54/12,F54,D54))</f>
        <v/>
      </c>
    </row>
    <row r="55">
      <c r="A55" s="3" t="n"/>
      <c r="B55" s="3" t="n"/>
      <c r="C55" s="16">
        <f>IF(A55="","",IF(B55="Invariato",'Parametri e Riepilogo'!$B$5,IF(B55="Aumento Euribor",'Parametri e Riepilogo'!$B$5+'Parametri e Riepilogo'!$B$6,IF(B55="Riduzione Euribor",'Parametri e Riepilogo'!$B$5+'Parametri e Riepilogo'!$B$7,""))))</f>
        <v/>
      </c>
      <c r="D55" s="33">
        <f>IFERROR(VLOOKUP(A55,'Confronto Mutui'!$A$2:$Y$101,9,FALSE),"")</f>
        <v/>
      </c>
      <c r="E55" s="15">
        <f>IFERROR(VLOOKUP(A55,'Confronto Mutui'!$A$2:$Y$101,10,FALSE),"")</f>
        <v/>
      </c>
      <c r="F55" s="15">
        <f>IF(E55="","",E55*12)</f>
        <v/>
      </c>
      <c r="G55" s="16">
        <f>IFERROR(VLOOKUP(A55,'Confronto Mutui'!$A$2:$Y$101,13,FALSE),"")</f>
        <v/>
      </c>
      <c r="H55" s="16">
        <f>IF(OR(C55="",G55=""),"",C55+G55)</f>
        <v/>
      </c>
      <c r="I55" s="33">
        <f>IF(OR(D55="",F55="",H55=""),"",-PMT(H55/12,F55,D55))</f>
        <v/>
      </c>
    </row>
    <row r="56">
      <c r="A56" s="3" t="n"/>
      <c r="B56" s="3" t="n"/>
      <c r="C56" s="9">
        <f>IF(A56="","",IF(B56="Invariato",'Parametri e Riepilogo'!$B$5,IF(B56="Aumento Euribor",'Parametri e Riepilogo'!$B$5+'Parametri e Riepilogo'!$B$6,IF(B56="Riduzione Euribor",'Parametri e Riepilogo'!$B$5+'Parametri e Riepilogo'!$B$7,""))))</f>
        <v/>
      </c>
      <c r="D56" s="30">
        <f>IFERROR(VLOOKUP(A56,'Confronto Mutui'!$A$2:$Y$101,9,FALSE),"")</f>
        <v/>
      </c>
      <c r="E56" s="7">
        <f>IFERROR(VLOOKUP(A56,'Confronto Mutui'!$A$2:$Y$101,10,FALSE),"")</f>
        <v/>
      </c>
      <c r="F56" s="7">
        <f>IF(E56="","",E56*12)</f>
        <v/>
      </c>
      <c r="G56" s="9">
        <f>IFERROR(VLOOKUP(A56,'Confronto Mutui'!$A$2:$Y$101,13,FALSE),"")</f>
        <v/>
      </c>
      <c r="H56" s="9">
        <f>IF(OR(C56="",G56=""),"",C56+G56)</f>
        <v/>
      </c>
      <c r="I56" s="30">
        <f>IF(OR(D56="",F56="",H56=""),"",-PMT(H56/12,F56,D56))</f>
        <v/>
      </c>
    </row>
    <row r="57">
      <c r="A57" s="3" t="n"/>
      <c r="B57" s="3" t="n"/>
      <c r="C57" s="16">
        <f>IF(A57="","",IF(B57="Invariato",'Parametri e Riepilogo'!$B$5,IF(B57="Aumento Euribor",'Parametri e Riepilogo'!$B$5+'Parametri e Riepilogo'!$B$6,IF(B57="Riduzione Euribor",'Parametri e Riepilogo'!$B$5+'Parametri e Riepilogo'!$B$7,""))))</f>
        <v/>
      </c>
      <c r="D57" s="33">
        <f>IFERROR(VLOOKUP(A57,'Confronto Mutui'!$A$2:$Y$101,9,FALSE),"")</f>
        <v/>
      </c>
      <c r="E57" s="15">
        <f>IFERROR(VLOOKUP(A57,'Confronto Mutui'!$A$2:$Y$101,10,FALSE),"")</f>
        <v/>
      </c>
      <c r="F57" s="15">
        <f>IF(E57="","",E57*12)</f>
        <v/>
      </c>
      <c r="G57" s="16">
        <f>IFERROR(VLOOKUP(A57,'Confronto Mutui'!$A$2:$Y$101,13,FALSE),"")</f>
        <v/>
      </c>
      <c r="H57" s="16">
        <f>IF(OR(C57="",G57=""),"",C57+G57)</f>
        <v/>
      </c>
      <c r="I57" s="33">
        <f>IF(OR(D57="",F57="",H57=""),"",-PMT(H57/12,F57,D57))</f>
        <v/>
      </c>
    </row>
    <row r="58">
      <c r="A58" s="3" t="n"/>
      <c r="B58" s="3" t="n"/>
      <c r="C58" s="9">
        <f>IF(A58="","",IF(B58="Invariato",'Parametri e Riepilogo'!$B$5,IF(B58="Aumento Euribor",'Parametri e Riepilogo'!$B$5+'Parametri e Riepilogo'!$B$6,IF(B58="Riduzione Euribor",'Parametri e Riepilogo'!$B$5+'Parametri e Riepilogo'!$B$7,""))))</f>
        <v/>
      </c>
      <c r="D58" s="30">
        <f>IFERROR(VLOOKUP(A58,'Confronto Mutui'!$A$2:$Y$101,9,FALSE),"")</f>
        <v/>
      </c>
      <c r="E58" s="7">
        <f>IFERROR(VLOOKUP(A58,'Confronto Mutui'!$A$2:$Y$101,10,FALSE),"")</f>
        <v/>
      </c>
      <c r="F58" s="7">
        <f>IF(E58="","",E58*12)</f>
        <v/>
      </c>
      <c r="G58" s="9">
        <f>IFERROR(VLOOKUP(A58,'Confronto Mutui'!$A$2:$Y$101,13,FALSE),"")</f>
        <v/>
      </c>
      <c r="H58" s="9">
        <f>IF(OR(C58="",G58=""),"",C58+G58)</f>
        <v/>
      </c>
      <c r="I58" s="30">
        <f>IF(OR(D58="",F58="",H58=""),"",-PMT(H58/12,F58,D58))</f>
        <v/>
      </c>
    </row>
    <row r="59">
      <c r="A59" s="3" t="n"/>
      <c r="B59" s="3" t="n"/>
      <c r="C59" s="16">
        <f>IF(A59="","",IF(B59="Invariato",'Parametri e Riepilogo'!$B$5,IF(B59="Aumento Euribor",'Parametri e Riepilogo'!$B$5+'Parametri e Riepilogo'!$B$6,IF(B59="Riduzione Euribor",'Parametri e Riepilogo'!$B$5+'Parametri e Riepilogo'!$B$7,""))))</f>
        <v/>
      </c>
      <c r="D59" s="33">
        <f>IFERROR(VLOOKUP(A59,'Confronto Mutui'!$A$2:$Y$101,9,FALSE),"")</f>
        <v/>
      </c>
      <c r="E59" s="15">
        <f>IFERROR(VLOOKUP(A59,'Confronto Mutui'!$A$2:$Y$101,10,FALSE),"")</f>
        <v/>
      </c>
      <c r="F59" s="15">
        <f>IF(E59="","",E59*12)</f>
        <v/>
      </c>
      <c r="G59" s="16">
        <f>IFERROR(VLOOKUP(A59,'Confronto Mutui'!$A$2:$Y$101,13,FALSE),"")</f>
        <v/>
      </c>
      <c r="H59" s="16">
        <f>IF(OR(C59="",G59=""),"",C59+G59)</f>
        <v/>
      </c>
      <c r="I59" s="33">
        <f>IF(OR(D59="",F59="",H59=""),"",-PMT(H59/12,F59,D59))</f>
        <v/>
      </c>
    </row>
    <row r="60">
      <c r="A60" s="3" t="n"/>
      <c r="B60" s="3" t="n"/>
      <c r="C60" s="9">
        <f>IF(A60="","",IF(B60="Invariato",'Parametri e Riepilogo'!$B$5,IF(B60="Aumento Euribor",'Parametri e Riepilogo'!$B$5+'Parametri e Riepilogo'!$B$6,IF(B60="Riduzione Euribor",'Parametri e Riepilogo'!$B$5+'Parametri e Riepilogo'!$B$7,""))))</f>
        <v/>
      </c>
      <c r="D60" s="30">
        <f>IFERROR(VLOOKUP(A60,'Confronto Mutui'!$A$2:$Y$101,9,FALSE),"")</f>
        <v/>
      </c>
      <c r="E60" s="7">
        <f>IFERROR(VLOOKUP(A60,'Confronto Mutui'!$A$2:$Y$101,10,FALSE),"")</f>
        <v/>
      </c>
      <c r="F60" s="7">
        <f>IF(E60="","",E60*12)</f>
        <v/>
      </c>
      <c r="G60" s="9">
        <f>IFERROR(VLOOKUP(A60,'Confronto Mutui'!$A$2:$Y$101,13,FALSE),"")</f>
        <v/>
      </c>
      <c r="H60" s="9">
        <f>IF(OR(C60="",G60=""),"",C60+G60)</f>
        <v/>
      </c>
      <c r="I60" s="30">
        <f>IF(OR(D60="",F60="",H60=""),"",-PMT(H60/12,F60,D60))</f>
        <v/>
      </c>
    </row>
    <row r="61">
      <c r="A61" s="3" t="n"/>
      <c r="B61" s="3" t="n"/>
      <c r="C61" s="16">
        <f>IF(A61="","",IF(B61="Invariato",'Parametri e Riepilogo'!$B$5,IF(B61="Aumento Euribor",'Parametri e Riepilogo'!$B$5+'Parametri e Riepilogo'!$B$6,IF(B61="Riduzione Euribor",'Parametri e Riepilogo'!$B$5+'Parametri e Riepilogo'!$B$7,""))))</f>
        <v/>
      </c>
      <c r="D61" s="33">
        <f>IFERROR(VLOOKUP(A61,'Confronto Mutui'!$A$2:$Y$101,9,FALSE),"")</f>
        <v/>
      </c>
      <c r="E61" s="15">
        <f>IFERROR(VLOOKUP(A61,'Confronto Mutui'!$A$2:$Y$101,10,FALSE),"")</f>
        <v/>
      </c>
      <c r="F61" s="15">
        <f>IF(E61="","",E61*12)</f>
        <v/>
      </c>
      <c r="G61" s="16">
        <f>IFERROR(VLOOKUP(A61,'Confronto Mutui'!$A$2:$Y$101,13,FALSE),"")</f>
        <v/>
      </c>
      <c r="H61" s="16">
        <f>IF(OR(C61="",G61=""),"",C61+G61)</f>
        <v/>
      </c>
      <c r="I61" s="33">
        <f>IF(OR(D61="",F61="",H61=""),"",-PMT(H61/12,F61,D61))</f>
        <v/>
      </c>
    </row>
    <row r="62">
      <c r="A62" s="3" t="n"/>
      <c r="B62" s="3" t="n"/>
      <c r="C62" s="9">
        <f>IF(A62="","",IF(B62="Invariato",'Parametri e Riepilogo'!$B$5,IF(B62="Aumento Euribor",'Parametri e Riepilogo'!$B$5+'Parametri e Riepilogo'!$B$6,IF(B62="Riduzione Euribor",'Parametri e Riepilogo'!$B$5+'Parametri e Riepilogo'!$B$7,""))))</f>
        <v/>
      </c>
      <c r="D62" s="30">
        <f>IFERROR(VLOOKUP(A62,'Confronto Mutui'!$A$2:$Y$101,9,FALSE),"")</f>
        <v/>
      </c>
      <c r="E62" s="7">
        <f>IFERROR(VLOOKUP(A62,'Confronto Mutui'!$A$2:$Y$101,10,FALSE),"")</f>
        <v/>
      </c>
      <c r="F62" s="7">
        <f>IF(E62="","",E62*12)</f>
        <v/>
      </c>
      <c r="G62" s="9">
        <f>IFERROR(VLOOKUP(A62,'Confronto Mutui'!$A$2:$Y$101,13,FALSE),"")</f>
        <v/>
      </c>
      <c r="H62" s="9">
        <f>IF(OR(C62="",G62=""),"",C62+G62)</f>
        <v/>
      </c>
      <c r="I62" s="30">
        <f>IF(OR(D62="",F62="",H62=""),"",-PMT(H62/12,F62,D62))</f>
        <v/>
      </c>
    </row>
    <row r="63">
      <c r="A63" s="3" t="n"/>
      <c r="B63" s="3" t="n"/>
      <c r="C63" s="16">
        <f>IF(A63="","",IF(B63="Invariato",'Parametri e Riepilogo'!$B$5,IF(B63="Aumento Euribor",'Parametri e Riepilogo'!$B$5+'Parametri e Riepilogo'!$B$6,IF(B63="Riduzione Euribor",'Parametri e Riepilogo'!$B$5+'Parametri e Riepilogo'!$B$7,""))))</f>
        <v/>
      </c>
      <c r="D63" s="33">
        <f>IFERROR(VLOOKUP(A63,'Confronto Mutui'!$A$2:$Y$101,9,FALSE),"")</f>
        <v/>
      </c>
      <c r="E63" s="15">
        <f>IFERROR(VLOOKUP(A63,'Confronto Mutui'!$A$2:$Y$101,10,FALSE),"")</f>
        <v/>
      </c>
      <c r="F63" s="15">
        <f>IF(E63="","",E63*12)</f>
        <v/>
      </c>
      <c r="G63" s="16">
        <f>IFERROR(VLOOKUP(A63,'Confronto Mutui'!$A$2:$Y$101,13,FALSE),"")</f>
        <v/>
      </c>
      <c r="H63" s="16">
        <f>IF(OR(C63="",G63=""),"",C63+G63)</f>
        <v/>
      </c>
      <c r="I63" s="33">
        <f>IF(OR(D63="",F63="",H63=""),"",-PMT(H63/12,F63,D63))</f>
        <v/>
      </c>
    </row>
    <row r="64">
      <c r="A64" s="3" t="n"/>
      <c r="B64" s="3" t="n"/>
      <c r="C64" s="9">
        <f>IF(A64="","",IF(B64="Invariato",'Parametri e Riepilogo'!$B$5,IF(B64="Aumento Euribor",'Parametri e Riepilogo'!$B$5+'Parametri e Riepilogo'!$B$6,IF(B64="Riduzione Euribor",'Parametri e Riepilogo'!$B$5+'Parametri e Riepilogo'!$B$7,""))))</f>
        <v/>
      </c>
      <c r="D64" s="30">
        <f>IFERROR(VLOOKUP(A64,'Confronto Mutui'!$A$2:$Y$101,9,FALSE),"")</f>
        <v/>
      </c>
      <c r="E64" s="7">
        <f>IFERROR(VLOOKUP(A64,'Confronto Mutui'!$A$2:$Y$101,10,FALSE),"")</f>
        <v/>
      </c>
      <c r="F64" s="7">
        <f>IF(E64="","",E64*12)</f>
        <v/>
      </c>
      <c r="G64" s="9">
        <f>IFERROR(VLOOKUP(A64,'Confronto Mutui'!$A$2:$Y$101,13,FALSE),"")</f>
        <v/>
      </c>
      <c r="H64" s="9">
        <f>IF(OR(C64="",G64=""),"",C64+G64)</f>
        <v/>
      </c>
      <c r="I64" s="30">
        <f>IF(OR(D64="",F64="",H64=""),"",-PMT(H64/12,F64,D64))</f>
        <v/>
      </c>
    </row>
    <row r="65">
      <c r="A65" s="3" t="n"/>
      <c r="B65" s="3" t="n"/>
      <c r="C65" s="16">
        <f>IF(A65="","",IF(B65="Invariato",'Parametri e Riepilogo'!$B$5,IF(B65="Aumento Euribor",'Parametri e Riepilogo'!$B$5+'Parametri e Riepilogo'!$B$6,IF(B65="Riduzione Euribor",'Parametri e Riepilogo'!$B$5+'Parametri e Riepilogo'!$B$7,""))))</f>
        <v/>
      </c>
      <c r="D65" s="33">
        <f>IFERROR(VLOOKUP(A65,'Confronto Mutui'!$A$2:$Y$101,9,FALSE),"")</f>
        <v/>
      </c>
      <c r="E65" s="15">
        <f>IFERROR(VLOOKUP(A65,'Confronto Mutui'!$A$2:$Y$101,10,FALSE),"")</f>
        <v/>
      </c>
      <c r="F65" s="15">
        <f>IF(E65="","",E65*12)</f>
        <v/>
      </c>
      <c r="G65" s="16">
        <f>IFERROR(VLOOKUP(A65,'Confronto Mutui'!$A$2:$Y$101,13,FALSE),"")</f>
        <v/>
      </c>
      <c r="H65" s="16">
        <f>IF(OR(C65="",G65=""),"",C65+G65)</f>
        <v/>
      </c>
      <c r="I65" s="33">
        <f>IF(OR(D65="",F65="",H65=""),"",-PMT(H65/12,F65,D65))</f>
        <v/>
      </c>
    </row>
    <row r="66">
      <c r="A66" s="3" t="n"/>
      <c r="B66" s="3" t="n"/>
      <c r="C66" s="9">
        <f>IF(A66="","",IF(B66="Invariato",'Parametri e Riepilogo'!$B$5,IF(B66="Aumento Euribor",'Parametri e Riepilogo'!$B$5+'Parametri e Riepilogo'!$B$6,IF(B66="Riduzione Euribor",'Parametri e Riepilogo'!$B$5+'Parametri e Riepilogo'!$B$7,""))))</f>
        <v/>
      </c>
      <c r="D66" s="30">
        <f>IFERROR(VLOOKUP(A66,'Confronto Mutui'!$A$2:$Y$101,9,FALSE),"")</f>
        <v/>
      </c>
      <c r="E66" s="7">
        <f>IFERROR(VLOOKUP(A66,'Confronto Mutui'!$A$2:$Y$101,10,FALSE),"")</f>
        <v/>
      </c>
      <c r="F66" s="7">
        <f>IF(E66="","",E66*12)</f>
        <v/>
      </c>
      <c r="G66" s="9">
        <f>IFERROR(VLOOKUP(A66,'Confronto Mutui'!$A$2:$Y$101,13,FALSE),"")</f>
        <v/>
      </c>
      <c r="H66" s="9">
        <f>IF(OR(C66="",G66=""),"",C66+G66)</f>
        <v/>
      </c>
      <c r="I66" s="30">
        <f>IF(OR(D66="",F66="",H66=""),"",-PMT(H66/12,F66,D66))</f>
        <v/>
      </c>
    </row>
    <row r="67">
      <c r="A67" s="3" t="n"/>
      <c r="B67" s="3" t="n"/>
      <c r="C67" s="16">
        <f>IF(A67="","",IF(B67="Invariato",'Parametri e Riepilogo'!$B$5,IF(B67="Aumento Euribor",'Parametri e Riepilogo'!$B$5+'Parametri e Riepilogo'!$B$6,IF(B67="Riduzione Euribor",'Parametri e Riepilogo'!$B$5+'Parametri e Riepilogo'!$B$7,""))))</f>
        <v/>
      </c>
      <c r="D67" s="33">
        <f>IFERROR(VLOOKUP(A67,'Confronto Mutui'!$A$2:$Y$101,9,FALSE),"")</f>
        <v/>
      </c>
      <c r="E67" s="15">
        <f>IFERROR(VLOOKUP(A67,'Confronto Mutui'!$A$2:$Y$101,10,FALSE),"")</f>
        <v/>
      </c>
      <c r="F67" s="15">
        <f>IF(E67="","",E67*12)</f>
        <v/>
      </c>
      <c r="G67" s="16">
        <f>IFERROR(VLOOKUP(A67,'Confronto Mutui'!$A$2:$Y$101,13,FALSE),"")</f>
        <v/>
      </c>
      <c r="H67" s="16">
        <f>IF(OR(C67="",G67=""),"",C67+G67)</f>
        <v/>
      </c>
      <c r="I67" s="33">
        <f>IF(OR(D67="",F67="",H67=""),"",-PMT(H67/12,F67,D67))</f>
        <v/>
      </c>
    </row>
    <row r="68">
      <c r="A68" s="3" t="n"/>
      <c r="B68" s="3" t="n"/>
      <c r="C68" s="9">
        <f>IF(A68="","",IF(B68="Invariato",'Parametri e Riepilogo'!$B$5,IF(B68="Aumento Euribor",'Parametri e Riepilogo'!$B$5+'Parametri e Riepilogo'!$B$6,IF(B68="Riduzione Euribor",'Parametri e Riepilogo'!$B$5+'Parametri e Riepilogo'!$B$7,""))))</f>
        <v/>
      </c>
      <c r="D68" s="30">
        <f>IFERROR(VLOOKUP(A68,'Confronto Mutui'!$A$2:$Y$101,9,FALSE),"")</f>
        <v/>
      </c>
      <c r="E68" s="7">
        <f>IFERROR(VLOOKUP(A68,'Confronto Mutui'!$A$2:$Y$101,10,FALSE),"")</f>
        <v/>
      </c>
      <c r="F68" s="7">
        <f>IF(E68="","",E68*12)</f>
        <v/>
      </c>
      <c r="G68" s="9">
        <f>IFERROR(VLOOKUP(A68,'Confronto Mutui'!$A$2:$Y$101,13,FALSE),"")</f>
        <v/>
      </c>
      <c r="H68" s="9">
        <f>IF(OR(C68="",G68=""),"",C68+G68)</f>
        <v/>
      </c>
      <c r="I68" s="30">
        <f>IF(OR(D68="",F68="",H68=""),"",-PMT(H68/12,F68,D68))</f>
        <v/>
      </c>
    </row>
    <row r="69">
      <c r="A69" s="3" t="n"/>
      <c r="B69" s="3" t="n"/>
      <c r="C69" s="16">
        <f>IF(A69="","",IF(B69="Invariato",'Parametri e Riepilogo'!$B$5,IF(B69="Aumento Euribor",'Parametri e Riepilogo'!$B$5+'Parametri e Riepilogo'!$B$6,IF(B69="Riduzione Euribor",'Parametri e Riepilogo'!$B$5+'Parametri e Riepilogo'!$B$7,""))))</f>
        <v/>
      </c>
      <c r="D69" s="33">
        <f>IFERROR(VLOOKUP(A69,'Confronto Mutui'!$A$2:$Y$101,9,FALSE),"")</f>
        <v/>
      </c>
      <c r="E69" s="15">
        <f>IFERROR(VLOOKUP(A69,'Confronto Mutui'!$A$2:$Y$101,10,FALSE),"")</f>
        <v/>
      </c>
      <c r="F69" s="15">
        <f>IF(E69="","",E69*12)</f>
        <v/>
      </c>
      <c r="G69" s="16">
        <f>IFERROR(VLOOKUP(A69,'Confronto Mutui'!$A$2:$Y$101,13,FALSE),"")</f>
        <v/>
      </c>
      <c r="H69" s="16">
        <f>IF(OR(C69="",G69=""),"",C69+G69)</f>
        <v/>
      </c>
      <c r="I69" s="33">
        <f>IF(OR(D69="",F69="",H69=""),"",-PMT(H69/12,F69,D69))</f>
        <v/>
      </c>
    </row>
    <row r="70">
      <c r="A70" s="3" t="n"/>
      <c r="B70" s="3" t="n"/>
      <c r="C70" s="9">
        <f>IF(A70="","",IF(B70="Invariato",'Parametri e Riepilogo'!$B$5,IF(B70="Aumento Euribor",'Parametri e Riepilogo'!$B$5+'Parametri e Riepilogo'!$B$6,IF(B70="Riduzione Euribor",'Parametri e Riepilogo'!$B$5+'Parametri e Riepilogo'!$B$7,""))))</f>
        <v/>
      </c>
      <c r="D70" s="30">
        <f>IFERROR(VLOOKUP(A70,'Confronto Mutui'!$A$2:$Y$101,9,FALSE),"")</f>
        <v/>
      </c>
      <c r="E70" s="7">
        <f>IFERROR(VLOOKUP(A70,'Confronto Mutui'!$A$2:$Y$101,10,FALSE),"")</f>
        <v/>
      </c>
      <c r="F70" s="7">
        <f>IF(E70="","",E70*12)</f>
        <v/>
      </c>
      <c r="G70" s="9">
        <f>IFERROR(VLOOKUP(A70,'Confronto Mutui'!$A$2:$Y$101,13,FALSE),"")</f>
        <v/>
      </c>
      <c r="H70" s="9">
        <f>IF(OR(C70="",G70=""),"",C70+G70)</f>
        <v/>
      </c>
      <c r="I70" s="30">
        <f>IF(OR(D70="",F70="",H70=""),"",-PMT(H70/12,F70,D70))</f>
        <v/>
      </c>
    </row>
    <row r="71">
      <c r="A71" s="3" t="n"/>
      <c r="B71" s="3" t="n"/>
      <c r="C71" s="16">
        <f>IF(A71="","",IF(B71="Invariato",'Parametri e Riepilogo'!$B$5,IF(B71="Aumento Euribor",'Parametri e Riepilogo'!$B$5+'Parametri e Riepilogo'!$B$6,IF(B71="Riduzione Euribor",'Parametri e Riepilogo'!$B$5+'Parametri e Riepilogo'!$B$7,""))))</f>
        <v/>
      </c>
      <c r="D71" s="33">
        <f>IFERROR(VLOOKUP(A71,'Confronto Mutui'!$A$2:$Y$101,9,FALSE),"")</f>
        <v/>
      </c>
      <c r="E71" s="15">
        <f>IFERROR(VLOOKUP(A71,'Confronto Mutui'!$A$2:$Y$101,10,FALSE),"")</f>
        <v/>
      </c>
      <c r="F71" s="15">
        <f>IF(E71="","",E71*12)</f>
        <v/>
      </c>
      <c r="G71" s="16">
        <f>IFERROR(VLOOKUP(A71,'Confronto Mutui'!$A$2:$Y$101,13,FALSE),"")</f>
        <v/>
      </c>
      <c r="H71" s="16">
        <f>IF(OR(C71="",G71=""),"",C71+G71)</f>
        <v/>
      </c>
      <c r="I71" s="33">
        <f>IF(OR(D71="",F71="",H71=""),"",-PMT(H71/12,F71,D71))</f>
        <v/>
      </c>
    </row>
    <row r="72">
      <c r="A72" s="3" t="n"/>
      <c r="B72" s="3" t="n"/>
      <c r="C72" s="9">
        <f>IF(A72="","",IF(B72="Invariato",'Parametri e Riepilogo'!$B$5,IF(B72="Aumento Euribor",'Parametri e Riepilogo'!$B$5+'Parametri e Riepilogo'!$B$6,IF(B72="Riduzione Euribor",'Parametri e Riepilogo'!$B$5+'Parametri e Riepilogo'!$B$7,""))))</f>
        <v/>
      </c>
      <c r="D72" s="30">
        <f>IFERROR(VLOOKUP(A72,'Confronto Mutui'!$A$2:$Y$101,9,FALSE),"")</f>
        <v/>
      </c>
      <c r="E72" s="7">
        <f>IFERROR(VLOOKUP(A72,'Confronto Mutui'!$A$2:$Y$101,10,FALSE),"")</f>
        <v/>
      </c>
      <c r="F72" s="7">
        <f>IF(E72="","",E72*12)</f>
        <v/>
      </c>
      <c r="G72" s="9">
        <f>IFERROR(VLOOKUP(A72,'Confronto Mutui'!$A$2:$Y$101,13,FALSE),"")</f>
        <v/>
      </c>
      <c r="H72" s="9">
        <f>IF(OR(C72="",G72=""),"",C72+G72)</f>
        <v/>
      </c>
      <c r="I72" s="30">
        <f>IF(OR(D72="",F72="",H72=""),"",-PMT(H72/12,F72,D72))</f>
        <v/>
      </c>
    </row>
    <row r="73">
      <c r="A73" s="3" t="n"/>
      <c r="B73" s="3" t="n"/>
      <c r="C73" s="16">
        <f>IF(A73="","",IF(B73="Invariato",'Parametri e Riepilogo'!$B$5,IF(B73="Aumento Euribor",'Parametri e Riepilogo'!$B$5+'Parametri e Riepilogo'!$B$6,IF(B73="Riduzione Euribor",'Parametri e Riepilogo'!$B$5+'Parametri e Riepilogo'!$B$7,""))))</f>
        <v/>
      </c>
      <c r="D73" s="33">
        <f>IFERROR(VLOOKUP(A73,'Confronto Mutui'!$A$2:$Y$101,9,FALSE),"")</f>
        <v/>
      </c>
      <c r="E73" s="15">
        <f>IFERROR(VLOOKUP(A73,'Confronto Mutui'!$A$2:$Y$101,10,FALSE),"")</f>
        <v/>
      </c>
      <c r="F73" s="15">
        <f>IF(E73="","",E73*12)</f>
        <v/>
      </c>
      <c r="G73" s="16">
        <f>IFERROR(VLOOKUP(A73,'Confronto Mutui'!$A$2:$Y$101,13,FALSE),"")</f>
        <v/>
      </c>
      <c r="H73" s="16">
        <f>IF(OR(C73="",G73=""),"",C73+G73)</f>
        <v/>
      </c>
      <c r="I73" s="33">
        <f>IF(OR(D73="",F73="",H73=""),"",-PMT(H73/12,F73,D73))</f>
        <v/>
      </c>
    </row>
    <row r="74">
      <c r="A74" s="3" t="n"/>
      <c r="B74" s="3" t="n"/>
      <c r="C74" s="9">
        <f>IF(A74="","",IF(B74="Invariato",'Parametri e Riepilogo'!$B$5,IF(B74="Aumento Euribor",'Parametri e Riepilogo'!$B$5+'Parametri e Riepilogo'!$B$6,IF(B74="Riduzione Euribor",'Parametri e Riepilogo'!$B$5+'Parametri e Riepilogo'!$B$7,""))))</f>
        <v/>
      </c>
      <c r="D74" s="30">
        <f>IFERROR(VLOOKUP(A74,'Confronto Mutui'!$A$2:$Y$101,9,FALSE),"")</f>
        <v/>
      </c>
      <c r="E74" s="7">
        <f>IFERROR(VLOOKUP(A74,'Confronto Mutui'!$A$2:$Y$101,10,FALSE),"")</f>
        <v/>
      </c>
      <c r="F74" s="7">
        <f>IF(E74="","",E74*12)</f>
        <v/>
      </c>
      <c r="G74" s="9">
        <f>IFERROR(VLOOKUP(A74,'Confronto Mutui'!$A$2:$Y$101,13,FALSE),"")</f>
        <v/>
      </c>
      <c r="H74" s="9">
        <f>IF(OR(C74="",G74=""),"",C74+G74)</f>
        <v/>
      </c>
      <c r="I74" s="30">
        <f>IF(OR(D74="",F74="",H74=""),"",-PMT(H74/12,F74,D74))</f>
        <v/>
      </c>
    </row>
    <row r="75">
      <c r="A75" s="3" t="n"/>
      <c r="B75" s="3" t="n"/>
      <c r="C75" s="16">
        <f>IF(A75="","",IF(B75="Invariato",'Parametri e Riepilogo'!$B$5,IF(B75="Aumento Euribor",'Parametri e Riepilogo'!$B$5+'Parametri e Riepilogo'!$B$6,IF(B75="Riduzione Euribor",'Parametri e Riepilogo'!$B$5+'Parametri e Riepilogo'!$B$7,""))))</f>
        <v/>
      </c>
      <c r="D75" s="33">
        <f>IFERROR(VLOOKUP(A75,'Confronto Mutui'!$A$2:$Y$101,9,FALSE),"")</f>
        <v/>
      </c>
      <c r="E75" s="15">
        <f>IFERROR(VLOOKUP(A75,'Confronto Mutui'!$A$2:$Y$101,10,FALSE),"")</f>
        <v/>
      </c>
      <c r="F75" s="15">
        <f>IF(E75="","",E75*12)</f>
        <v/>
      </c>
      <c r="G75" s="16">
        <f>IFERROR(VLOOKUP(A75,'Confronto Mutui'!$A$2:$Y$101,13,FALSE),"")</f>
        <v/>
      </c>
      <c r="H75" s="16">
        <f>IF(OR(C75="",G75=""),"",C75+G75)</f>
        <v/>
      </c>
      <c r="I75" s="33">
        <f>IF(OR(D75="",F75="",H75=""),"",-PMT(H75/12,F75,D75))</f>
        <v/>
      </c>
    </row>
    <row r="76">
      <c r="A76" s="3" t="n"/>
      <c r="B76" s="3" t="n"/>
      <c r="C76" s="9">
        <f>IF(A76="","",IF(B76="Invariato",'Parametri e Riepilogo'!$B$5,IF(B76="Aumento Euribor",'Parametri e Riepilogo'!$B$5+'Parametri e Riepilogo'!$B$6,IF(B76="Riduzione Euribor",'Parametri e Riepilogo'!$B$5+'Parametri e Riepilogo'!$B$7,""))))</f>
        <v/>
      </c>
      <c r="D76" s="30">
        <f>IFERROR(VLOOKUP(A76,'Confronto Mutui'!$A$2:$Y$101,9,FALSE),"")</f>
        <v/>
      </c>
      <c r="E76" s="7">
        <f>IFERROR(VLOOKUP(A76,'Confronto Mutui'!$A$2:$Y$101,10,FALSE),"")</f>
        <v/>
      </c>
      <c r="F76" s="7">
        <f>IF(E76="","",E76*12)</f>
        <v/>
      </c>
      <c r="G76" s="9">
        <f>IFERROR(VLOOKUP(A76,'Confronto Mutui'!$A$2:$Y$101,13,FALSE),"")</f>
        <v/>
      </c>
      <c r="H76" s="9">
        <f>IF(OR(C76="",G76=""),"",C76+G76)</f>
        <v/>
      </c>
      <c r="I76" s="30">
        <f>IF(OR(D76="",F76="",H76=""),"",-PMT(H76/12,F76,D76))</f>
        <v/>
      </c>
    </row>
    <row r="77">
      <c r="A77" s="3" t="n"/>
      <c r="B77" s="3" t="n"/>
      <c r="C77" s="16">
        <f>IF(A77="","",IF(B77="Invariato",'Parametri e Riepilogo'!$B$5,IF(B77="Aumento Euribor",'Parametri e Riepilogo'!$B$5+'Parametri e Riepilogo'!$B$6,IF(B77="Riduzione Euribor",'Parametri e Riepilogo'!$B$5+'Parametri e Riepilogo'!$B$7,""))))</f>
        <v/>
      </c>
      <c r="D77" s="33">
        <f>IFERROR(VLOOKUP(A77,'Confronto Mutui'!$A$2:$Y$101,9,FALSE),"")</f>
        <v/>
      </c>
      <c r="E77" s="15">
        <f>IFERROR(VLOOKUP(A77,'Confronto Mutui'!$A$2:$Y$101,10,FALSE),"")</f>
        <v/>
      </c>
      <c r="F77" s="15">
        <f>IF(E77="","",E77*12)</f>
        <v/>
      </c>
      <c r="G77" s="16">
        <f>IFERROR(VLOOKUP(A77,'Confronto Mutui'!$A$2:$Y$101,13,FALSE),"")</f>
        <v/>
      </c>
      <c r="H77" s="16">
        <f>IF(OR(C77="",G77=""),"",C77+G77)</f>
        <v/>
      </c>
      <c r="I77" s="33">
        <f>IF(OR(D77="",F77="",H77=""),"",-PMT(H77/12,F77,D77))</f>
        <v/>
      </c>
    </row>
    <row r="78">
      <c r="A78" s="3" t="n"/>
      <c r="B78" s="3" t="n"/>
      <c r="C78" s="9">
        <f>IF(A78="","",IF(B78="Invariato",'Parametri e Riepilogo'!$B$5,IF(B78="Aumento Euribor",'Parametri e Riepilogo'!$B$5+'Parametri e Riepilogo'!$B$6,IF(B78="Riduzione Euribor",'Parametri e Riepilogo'!$B$5+'Parametri e Riepilogo'!$B$7,""))))</f>
        <v/>
      </c>
      <c r="D78" s="30">
        <f>IFERROR(VLOOKUP(A78,'Confronto Mutui'!$A$2:$Y$101,9,FALSE),"")</f>
        <v/>
      </c>
      <c r="E78" s="7">
        <f>IFERROR(VLOOKUP(A78,'Confronto Mutui'!$A$2:$Y$101,10,FALSE),"")</f>
        <v/>
      </c>
      <c r="F78" s="7">
        <f>IF(E78="","",E78*12)</f>
        <v/>
      </c>
      <c r="G78" s="9">
        <f>IFERROR(VLOOKUP(A78,'Confronto Mutui'!$A$2:$Y$101,13,FALSE),"")</f>
        <v/>
      </c>
      <c r="H78" s="9">
        <f>IF(OR(C78="",G78=""),"",C78+G78)</f>
        <v/>
      </c>
      <c r="I78" s="30">
        <f>IF(OR(D78="",F78="",H78=""),"",-PMT(H78/12,F78,D78))</f>
        <v/>
      </c>
    </row>
    <row r="79">
      <c r="A79" s="3" t="n"/>
      <c r="B79" s="3" t="n"/>
      <c r="C79" s="16">
        <f>IF(A79="","",IF(B79="Invariato",'Parametri e Riepilogo'!$B$5,IF(B79="Aumento Euribor",'Parametri e Riepilogo'!$B$5+'Parametri e Riepilogo'!$B$6,IF(B79="Riduzione Euribor",'Parametri e Riepilogo'!$B$5+'Parametri e Riepilogo'!$B$7,""))))</f>
        <v/>
      </c>
      <c r="D79" s="33">
        <f>IFERROR(VLOOKUP(A79,'Confronto Mutui'!$A$2:$Y$101,9,FALSE),"")</f>
        <v/>
      </c>
      <c r="E79" s="15">
        <f>IFERROR(VLOOKUP(A79,'Confronto Mutui'!$A$2:$Y$101,10,FALSE),"")</f>
        <v/>
      </c>
      <c r="F79" s="15">
        <f>IF(E79="","",E79*12)</f>
        <v/>
      </c>
      <c r="G79" s="16">
        <f>IFERROR(VLOOKUP(A79,'Confronto Mutui'!$A$2:$Y$101,13,FALSE),"")</f>
        <v/>
      </c>
      <c r="H79" s="16">
        <f>IF(OR(C79="",G79=""),"",C79+G79)</f>
        <v/>
      </c>
      <c r="I79" s="33">
        <f>IF(OR(D79="",F79="",H79=""),"",-PMT(H79/12,F79,D79))</f>
        <v/>
      </c>
    </row>
    <row r="80">
      <c r="A80" s="3" t="n"/>
      <c r="B80" s="3" t="n"/>
      <c r="C80" s="9">
        <f>IF(A80="","",IF(B80="Invariato",'Parametri e Riepilogo'!$B$5,IF(B80="Aumento Euribor",'Parametri e Riepilogo'!$B$5+'Parametri e Riepilogo'!$B$6,IF(B80="Riduzione Euribor",'Parametri e Riepilogo'!$B$5+'Parametri e Riepilogo'!$B$7,""))))</f>
        <v/>
      </c>
      <c r="D80" s="30">
        <f>IFERROR(VLOOKUP(A80,'Confronto Mutui'!$A$2:$Y$101,9,FALSE),"")</f>
        <v/>
      </c>
      <c r="E80" s="7">
        <f>IFERROR(VLOOKUP(A80,'Confronto Mutui'!$A$2:$Y$101,10,FALSE),"")</f>
        <v/>
      </c>
      <c r="F80" s="7">
        <f>IF(E80="","",E80*12)</f>
        <v/>
      </c>
      <c r="G80" s="9">
        <f>IFERROR(VLOOKUP(A80,'Confronto Mutui'!$A$2:$Y$101,13,FALSE),"")</f>
        <v/>
      </c>
      <c r="H80" s="9">
        <f>IF(OR(C80="",G80=""),"",C80+G80)</f>
        <v/>
      </c>
      <c r="I80" s="30">
        <f>IF(OR(D80="",F80="",H80=""),"",-PMT(H80/12,F80,D80))</f>
        <v/>
      </c>
    </row>
    <row r="81">
      <c r="A81" s="3" t="n"/>
      <c r="B81" s="3" t="n"/>
      <c r="C81" s="16">
        <f>IF(A81="","",IF(B81="Invariato",'Parametri e Riepilogo'!$B$5,IF(B81="Aumento Euribor",'Parametri e Riepilogo'!$B$5+'Parametri e Riepilogo'!$B$6,IF(B81="Riduzione Euribor",'Parametri e Riepilogo'!$B$5+'Parametri e Riepilogo'!$B$7,""))))</f>
        <v/>
      </c>
      <c r="D81" s="33">
        <f>IFERROR(VLOOKUP(A81,'Confronto Mutui'!$A$2:$Y$101,9,FALSE),"")</f>
        <v/>
      </c>
      <c r="E81" s="15">
        <f>IFERROR(VLOOKUP(A81,'Confronto Mutui'!$A$2:$Y$101,10,FALSE),"")</f>
        <v/>
      </c>
      <c r="F81" s="15">
        <f>IF(E81="","",E81*12)</f>
        <v/>
      </c>
      <c r="G81" s="16">
        <f>IFERROR(VLOOKUP(A81,'Confronto Mutui'!$A$2:$Y$101,13,FALSE),"")</f>
        <v/>
      </c>
      <c r="H81" s="16">
        <f>IF(OR(C81="",G81=""),"",C81+G81)</f>
        <v/>
      </c>
      <c r="I81" s="33">
        <f>IF(OR(D81="",F81="",H81=""),"",-PMT(H81/12,F81,D81))</f>
        <v/>
      </c>
    </row>
    <row r="82">
      <c r="A82" s="3" t="n"/>
      <c r="B82" s="3" t="n"/>
      <c r="C82" s="9">
        <f>IF(A82="","",IF(B82="Invariato",'Parametri e Riepilogo'!$B$5,IF(B82="Aumento Euribor",'Parametri e Riepilogo'!$B$5+'Parametri e Riepilogo'!$B$6,IF(B82="Riduzione Euribor",'Parametri e Riepilogo'!$B$5+'Parametri e Riepilogo'!$B$7,""))))</f>
        <v/>
      </c>
      <c r="D82" s="30">
        <f>IFERROR(VLOOKUP(A82,'Confronto Mutui'!$A$2:$Y$101,9,FALSE),"")</f>
        <v/>
      </c>
      <c r="E82" s="7">
        <f>IFERROR(VLOOKUP(A82,'Confronto Mutui'!$A$2:$Y$101,10,FALSE),"")</f>
        <v/>
      </c>
      <c r="F82" s="7">
        <f>IF(E82="","",E82*12)</f>
        <v/>
      </c>
      <c r="G82" s="9">
        <f>IFERROR(VLOOKUP(A82,'Confronto Mutui'!$A$2:$Y$101,13,FALSE),"")</f>
        <v/>
      </c>
      <c r="H82" s="9">
        <f>IF(OR(C82="",G82=""),"",C82+G82)</f>
        <v/>
      </c>
      <c r="I82" s="30">
        <f>IF(OR(D82="",F82="",H82=""),"",-PMT(H82/12,F82,D82))</f>
        <v/>
      </c>
    </row>
    <row r="83">
      <c r="A83" s="3" t="n"/>
      <c r="B83" s="3" t="n"/>
      <c r="C83" s="16">
        <f>IF(A83="","",IF(B83="Invariato",'Parametri e Riepilogo'!$B$5,IF(B83="Aumento Euribor",'Parametri e Riepilogo'!$B$5+'Parametri e Riepilogo'!$B$6,IF(B83="Riduzione Euribor",'Parametri e Riepilogo'!$B$5+'Parametri e Riepilogo'!$B$7,""))))</f>
        <v/>
      </c>
      <c r="D83" s="33">
        <f>IFERROR(VLOOKUP(A83,'Confronto Mutui'!$A$2:$Y$101,9,FALSE),"")</f>
        <v/>
      </c>
      <c r="E83" s="15">
        <f>IFERROR(VLOOKUP(A83,'Confronto Mutui'!$A$2:$Y$101,10,FALSE),"")</f>
        <v/>
      </c>
      <c r="F83" s="15">
        <f>IF(E83="","",E83*12)</f>
        <v/>
      </c>
      <c r="G83" s="16">
        <f>IFERROR(VLOOKUP(A83,'Confronto Mutui'!$A$2:$Y$101,13,FALSE),"")</f>
        <v/>
      </c>
      <c r="H83" s="16">
        <f>IF(OR(C83="",G83=""),"",C83+G83)</f>
        <v/>
      </c>
      <c r="I83" s="33">
        <f>IF(OR(D83="",F83="",H83=""),"",-PMT(H83/12,F83,D83))</f>
        <v/>
      </c>
    </row>
    <row r="84">
      <c r="A84" s="3" t="n"/>
      <c r="B84" s="3" t="n"/>
      <c r="C84" s="9">
        <f>IF(A84="","",IF(B84="Invariato",'Parametri e Riepilogo'!$B$5,IF(B84="Aumento Euribor",'Parametri e Riepilogo'!$B$5+'Parametri e Riepilogo'!$B$6,IF(B84="Riduzione Euribor",'Parametri e Riepilogo'!$B$5+'Parametri e Riepilogo'!$B$7,""))))</f>
        <v/>
      </c>
      <c r="D84" s="30">
        <f>IFERROR(VLOOKUP(A84,'Confronto Mutui'!$A$2:$Y$101,9,FALSE),"")</f>
        <v/>
      </c>
      <c r="E84" s="7">
        <f>IFERROR(VLOOKUP(A84,'Confronto Mutui'!$A$2:$Y$101,10,FALSE),"")</f>
        <v/>
      </c>
      <c r="F84" s="7">
        <f>IF(E84="","",E84*12)</f>
        <v/>
      </c>
      <c r="G84" s="9">
        <f>IFERROR(VLOOKUP(A84,'Confronto Mutui'!$A$2:$Y$101,13,FALSE),"")</f>
        <v/>
      </c>
      <c r="H84" s="9">
        <f>IF(OR(C84="",G84=""),"",C84+G84)</f>
        <v/>
      </c>
      <c r="I84" s="30">
        <f>IF(OR(D84="",F84="",H84=""),"",-PMT(H84/12,F84,D84))</f>
        <v/>
      </c>
    </row>
    <row r="85">
      <c r="A85" s="3" t="n"/>
      <c r="B85" s="3" t="n"/>
      <c r="C85" s="16">
        <f>IF(A85="","",IF(B85="Invariato",'Parametri e Riepilogo'!$B$5,IF(B85="Aumento Euribor",'Parametri e Riepilogo'!$B$5+'Parametri e Riepilogo'!$B$6,IF(B85="Riduzione Euribor",'Parametri e Riepilogo'!$B$5+'Parametri e Riepilogo'!$B$7,""))))</f>
        <v/>
      </c>
      <c r="D85" s="33">
        <f>IFERROR(VLOOKUP(A85,'Confronto Mutui'!$A$2:$Y$101,9,FALSE),"")</f>
        <v/>
      </c>
      <c r="E85" s="15">
        <f>IFERROR(VLOOKUP(A85,'Confronto Mutui'!$A$2:$Y$101,10,FALSE),"")</f>
        <v/>
      </c>
      <c r="F85" s="15">
        <f>IF(E85="","",E85*12)</f>
        <v/>
      </c>
      <c r="G85" s="16">
        <f>IFERROR(VLOOKUP(A85,'Confronto Mutui'!$A$2:$Y$101,13,FALSE),"")</f>
        <v/>
      </c>
      <c r="H85" s="16">
        <f>IF(OR(C85="",G85=""),"",C85+G85)</f>
        <v/>
      </c>
      <c r="I85" s="33">
        <f>IF(OR(D85="",F85="",H85=""),"",-PMT(H85/12,F85,D85))</f>
        <v/>
      </c>
    </row>
    <row r="86">
      <c r="A86" s="3" t="n"/>
      <c r="B86" s="3" t="n"/>
      <c r="C86" s="9">
        <f>IF(A86="","",IF(B86="Invariato",'Parametri e Riepilogo'!$B$5,IF(B86="Aumento Euribor",'Parametri e Riepilogo'!$B$5+'Parametri e Riepilogo'!$B$6,IF(B86="Riduzione Euribor",'Parametri e Riepilogo'!$B$5+'Parametri e Riepilogo'!$B$7,""))))</f>
        <v/>
      </c>
      <c r="D86" s="30">
        <f>IFERROR(VLOOKUP(A86,'Confronto Mutui'!$A$2:$Y$101,9,FALSE),"")</f>
        <v/>
      </c>
      <c r="E86" s="7">
        <f>IFERROR(VLOOKUP(A86,'Confronto Mutui'!$A$2:$Y$101,10,FALSE),"")</f>
        <v/>
      </c>
      <c r="F86" s="7">
        <f>IF(E86="","",E86*12)</f>
        <v/>
      </c>
      <c r="G86" s="9">
        <f>IFERROR(VLOOKUP(A86,'Confronto Mutui'!$A$2:$Y$101,13,FALSE),"")</f>
        <v/>
      </c>
      <c r="H86" s="9">
        <f>IF(OR(C86="",G86=""),"",C86+G86)</f>
        <v/>
      </c>
      <c r="I86" s="30">
        <f>IF(OR(D86="",F86="",H86=""),"",-PMT(H86/12,F86,D86))</f>
        <v/>
      </c>
    </row>
    <row r="87">
      <c r="A87" s="3" t="n"/>
      <c r="B87" s="3" t="n"/>
      <c r="C87" s="16">
        <f>IF(A87="","",IF(B87="Invariato",'Parametri e Riepilogo'!$B$5,IF(B87="Aumento Euribor",'Parametri e Riepilogo'!$B$5+'Parametri e Riepilogo'!$B$6,IF(B87="Riduzione Euribor",'Parametri e Riepilogo'!$B$5+'Parametri e Riepilogo'!$B$7,""))))</f>
        <v/>
      </c>
      <c r="D87" s="33">
        <f>IFERROR(VLOOKUP(A87,'Confronto Mutui'!$A$2:$Y$101,9,FALSE),"")</f>
        <v/>
      </c>
      <c r="E87" s="15">
        <f>IFERROR(VLOOKUP(A87,'Confronto Mutui'!$A$2:$Y$101,10,FALSE),"")</f>
        <v/>
      </c>
      <c r="F87" s="15">
        <f>IF(E87="","",E87*12)</f>
        <v/>
      </c>
      <c r="G87" s="16">
        <f>IFERROR(VLOOKUP(A87,'Confronto Mutui'!$A$2:$Y$101,13,FALSE),"")</f>
        <v/>
      </c>
      <c r="H87" s="16">
        <f>IF(OR(C87="",G87=""),"",C87+G87)</f>
        <v/>
      </c>
      <c r="I87" s="33">
        <f>IF(OR(D87="",F87="",H87=""),"",-PMT(H87/12,F87,D87))</f>
        <v/>
      </c>
    </row>
    <row r="88">
      <c r="A88" s="3" t="n"/>
      <c r="B88" s="3" t="n"/>
      <c r="C88" s="9">
        <f>IF(A88="","",IF(B88="Invariato",'Parametri e Riepilogo'!$B$5,IF(B88="Aumento Euribor",'Parametri e Riepilogo'!$B$5+'Parametri e Riepilogo'!$B$6,IF(B88="Riduzione Euribor",'Parametri e Riepilogo'!$B$5+'Parametri e Riepilogo'!$B$7,""))))</f>
        <v/>
      </c>
      <c r="D88" s="30">
        <f>IFERROR(VLOOKUP(A88,'Confronto Mutui'!$A$2:$Y$101,9,FALSE),"")</f>
        <v/>
      </c>
      <c r="E88" s="7">
        <f>IFERROR(VLOOKUP(A88,'Confronto Mutui'!$A$2:$Y$101,10,FALSE),"")</f>
        <v/>
      </c>
      <c r="F88" s="7">
        <f>IF(E88="","",E88*12)</f>
        <v/>
      </c>
      <c r="G88" s="9">
        <f>IFERROR(VLOOKUP(A88,'Confronto Mutui'!$A$2:$Y$101,13,FALSE),"")</f>
        <v/>
      </c>
      <c r="H88" s="9">
        <f>IF(OR(C88="",G88=""),"",C88+G88)</f>
        <v/>
      </c>
      <c r="I88" s="30">
        <f>IF(OR(D88="",F88="",H88=""),"",-PMT(H88/12,F88,D88))</f>
        <v/>
      </c>
    </row>
    <row r="89">
      <c r="A89" s="3" t="n"/>
      <c r="B89" s="3" t="n"/>
      <c r="C89" s="16">
        <f>IF(A89="","",IF(B89="Invariato",'Parametri e Riepilogo'!$B$5,IF(B89="Aumento Euribor",'Parametri e Riepilogo'!$B$5+'Parametri e Riepilogo'!$B$6,IF(B89="Riduzione Euribor",'Parametri e Riepilogo'!$B$5+'Parametri e Riepilogo'!$B$7,""))))</f>
        <v/>
      </c>
      <c r="D89" s="33">
        <f>IFERROR(VLOOKUP(A89,'Confronto Mutui'!$A$2:$Y$101,9,FALSE),"")</f>
        <v/>
      </c>
      <c r="E89" s="15">
        <f>IFERROR(VLOOKUP(A89,'Confronto Mutui'!$A$2:$Y$101,10,FALSE),"")</f>
        <v/>
      </c>
      <c r="F89" s="15">
        <f>IF(E89="","",E89*12)</f>
        <v/>
      </c>
      <c r="G89" s="16">
        <f>IFERROR(VLOOKUP(A89,'Confronto Mutui'!$A$2:$Y$101,13,FALSE),"")</f>
        <v/>
      </c>
      <c r="H89" s="16">
        <f>IF(OR(C89="",G89=""),"",C89+G89)</f>
        <v/>
      </c>
      <c r="I89" s="33">
        <f>IF(OR(D89="",F89="",H89=""),"",-PMT(H89/12,F89,D89))</f>
        <v/>
      </c>
    </row>
    <row r="90">
      <c r="A90" s="3" t="n"/>
      <c r="B90" s="3" t="n"/>
      <c r="C90" s="9">
        <f>IF(A90="","",IF(B90="Invariato",'Parametri e Riepilogo'!$B$5,IF(B90="Aumento Euribor",'Parametri e Riepilogo'!$B$5+'Parametri e Riepilogo'!$B$6,IF(B90="Riduzione Euribor",'Parametri e Riepilogo'!$B$5+'Parametri e Riepilogo'!$B$7,""))))</f>
        <v/>
      </c>
      <c r="D90" s="30">
        <f>IFERROR(VLOOKUP(A90,'Confronto Mutui'!$A$2:$Y$101,9,FALSE),"")</f>
        <v/>
      </c>
      <c r="E90" s="7">
        <f>IFERROR(VLOOKUP(A90,'Confronto Mutui'!$A$2:$Y$101,10,FALSE),"")</f>
        <v/>
      </c>
      <c r="F90" s="7">
        <f>IF(E90="","",E90*12)</f>
        <v/>
      </c>
      <c r="G90" s="9">
        <f>IFERROR(VLOOKUP(A90,'Confronto Mutui'!$A$2:$Y$101,13,FALSE),"")</f>
        <v/>
      </c>
      <c r="H90" s="9">
        <f>IF(OR(C90="",G90=""),"",C90+G90)</f>
        <v/>
      </c>
      <c r="I90" s="30">
        <f>IF(OR(D90="",F90="",H90=""),"",-PMT(H90/12,F90,D90))</f>
        <v/>
      </c>
    </row>
    <row r="91">
      <c r="A91" s="3" t="n"/>
      <c r="B91" s="3" t="n"/>
      <c r="C91" s="16">
        <f>IF(A91="","",IF(B91="Invariato",'Parametri e Riepilogo'!$B$5,IF(B91="Aumento Euribor",'Parametri e Riepilogo'!$B$5+'Parametri e Riepilogo'!$B$6,IF(B91="Riduzione Euribor",'Parametri e Riepilogo'!$B$5+'Parametri e Riepilogo'!$B$7,""))))</f>
        <v/>
      </c>
      <c r="D91" s="33">
        <f>IFERROR(VLOOKUP(A91,'Confronto Mutui'!$A$2:$Y$101,9,FALSE),"")</f>
        <v/>
      </c>
      <c r="E91" s="15">
        <f>IFERROR(VLOOKUP(A91,'Confronto Mutui'!$A$2:$Y$101,10,FALSE),"")</f>
        <v/>
      </c>
      <c r="F91" s="15">
        <f>IF(E91="","",E91*12)</f>
        <v/>
      </c>
      <c r="G91" s="16">
        <f>IFERROR(VLOOKUP(A91,'Confronto Mutui'!$A$2:$Y$101,13,FALSE),"")</f>
        <v/>
      </c>
      <c r="H91" s="16">
        <f>IF(OR(C91="",G91=""),"",C91+G91)</f>
        <v/>
      </c>
      <c r="I91" s="33">
        <f>IF(OR(D91="",F91="",H91=""),"",-PMT(H91/12,F91,D91))</f>
        <v/>
      </c>
    </row>
    <row r="92">
      <c r="A92" s="3" t="n"/>
      <c r="B92" s="3" t="n"/>
      <c r="C92" s="9">
        <f>IF(A92="","",IF(B92="Invariato",'Parametri e Riepilogo'!$B$5,IF(B92="Aumento Euribor",'Parametri e Riepilogo'!$B$5+'Parametri e Riepilogo'!$B$6,IF(B92="Riduzione Euribor",'Parametri e Riepilogo'!$B$5+'Parametri e Riepilogo'!$B$7,""))))</f>
        <v/>
      </c>
      <c r="D92" s="30">
        <f>IFERROR(VLOOKUP(A92,'Confronto Mutui'!$A$2:$Y$101,9,FALSE),"")</f>
        <v/>
      </c>
      <c r="E92" s="7">
        <f>IFERROR(VLOOKUP(A92,'Confronto Mutui'!$A$2:$Y$101,10,FALSE),"")</f>
        <v/>
      </c>
      <c r="F92" s="7">
        <f>IF(E92="","",E92*12)</f>
        <v/>
      </c>
      <c r="G92" s="9">
        <f>IFERROR(VLOOKUP(A92,'Confronto Mutui'!$A$2:$Y$101,13,FALSE),"")</f>
        <v/>
      </c>
      <c r="H92" s="9">
        <f>IF(OR(C92="",G92=""),"",C92+G92)</f>
        <v/>
      </c>
      <c r="I92" s="30">
        <f>IF(OR(D92="",F92="",H92=""),"",-PMT(H92/12,F92,D92))</f>
        <v/>
      </c>
    </row>
    <row r="93">
      <c r="A93" s="3" t="n"/>
      <c r="B93" s="3" t="n"/>
      <c r="C93" s="16">
        <f>IF(A93="","",IF(B93="Invariato",'Parametri e Riepilogo'!$B$5,IF(B93="Aumento Euribor",'Parametri e Riepilogo'!$B$5+'Parametri e Riepilogo'!$B$6,IF(B93="Riduzione Euribor",'Parametri e Riepilogo'!$B$5+'Parametri e Riepilogo'!$B$7,""))))</f>
        <v/>
      </c>
      <c r="D93" s="33">
        <f>IFERROR(VLOOKUP(A93,'Confronto Mutui'!$A$2:$Y$101,9,FALSE),"")</f>
        <v/>
      </c>
      <c r="E93" s="15">
        <f>IFERROR(VLOOKUP(A93,'Confronto Mutui'!$A$2:$Y$101,10,FALSE),"")</f>
        <v/>
      </c>
      <c r="F93" s="15">
        <f>IF(E93="","",E93*12)</f>
        <v/>
      </c>
      <c r="G93" s="16">
        <f>IFERROR(VLOOKUP(A93,'Confronto Mutui'!$A$2:$Y$101,13,FALSE),"")</f>
        <v/>
      </c>
      <c r="H93" s="16">
        <f>IF(OR(C93="",G93=""),"",C93+G93)</f>
        <v/>
      </c>
      <c r="I93" s="33">
        <f>IF(OR(D93="",F93="",H93=""),"",-PMT(H93/12,F93,D93))</f>
        <v/>
      </c>
    </row>
    <row r="94">
      <c r="A94" s="3" t="n"/>
      <c r="B94" s="3" t="n"/>
      <c r="C94" s="9">
        <f>IF(A94="","",IF(B94="Invariato",'Parametri e Riepilogo'!$B$5,IF(B94="Aumento Euribor",'Parametri e Riepilogo'!$B$5+'Parametri e Riepilogo'!$B$6,IF(B94="Riduzione Euribor",'Parametri e Riepilogo'!$B$5+'Parametri e Riepilogo'!$B$7,""))))</f>
        <v/>
      </c>
      <c r="D94" s="30">
        <f>IFERROR(VLOOKUP(A94,'Confronto Mutui'!$A$2:$Y$101,9,FALSE),"")</f>
        <v/>
      </c>
      <c r="E94" s="7">
        <f>IFERROR(VLOOKUP(A94,'Confronto Mutui'!$A$2:$Y$101,10,FALSE),"")</f>
        <v/>
      </c>
      <c r="F94" s="7">
        <f>IF(E94="","",E94*12)</f>
        <v/>
      </c>
      <c r="G94" s="9">
        <f>IFERROR(VLOOKUP(A94,'Confronto Mutui'!$A$2:$Y$101,13,FALSE),"")</f>
        <v/>
      </c>
      <c r="H94" s="9">
        <f>IF(OR(C94="",G94=""),"",C94+G94)</f>
        <v/>
      </c>
      <c r="I94" s="30">
        <f>IF(OR(D94="",F94="",H94=""),"",-PMT(H94/12,F94,D94))</f>
        <v/>
      </c>
    </row>
    <row r="95">
      <c r="A95" s="3" t="n"/>
      <c r="B95" s="3" t="n"/>
      <c r="C95" s="16">
        <f>IF(A95="","",IF(B95="Invariato",'Parametri e Riepilogo'!$B$5,IF(B95="Aumento Euribor",'Parametri e Riepilogo'!$B$5+'Parametri e Riepilogo'!$B$6,IF(B95="Riduzione Euribor",'Parametri e Riepilogo'!$B$5+'Parametri e Riepilogo'!$B$7,""))))</f>
        <v/>
      </c>
      <c r="D95" s="33">
        <f>IFERROR(VLOOKUP(A95,'Confronto Mutui'!$A$2:$Y$101,9,FALSE),"")</f>
        <v/>
      </c>
      <c r="E95" s="15">
        <f>IFERROR(VLOOKUP(A95,'Confronto Mutui'!$A$2:$Y$101,10,FALSE),"")</f>
        <v/>
      </c>
      <c r="F95" s="15">
        <f>IF(E95="","",E95*12)</f>
        <v/>
      </c>
      <c r="G95" s="16">
        <f>IFERROR(VLOOKUP(A95,'Confronto Mutui'!$A$2:$Y$101,13,FALSE),"")</f>
        <v/>
      </c>
      <c r="H95" s="16">
        <f>IF(OR(C95="",G95=""),"",C95+G95)</f>
        <v/>
      </c>
      <c r="I95" s="33">
        <f>IF(OR(D95="",F95="",H95=""),"",-PMT(H95/12,F95,D95))</f>
        <v/>
      </c>
    </row>
    <row r="96">
      <c r="A96" s="3" t="n"/>
      <c r="B96" s="3" t="n"/>
      <c r="C96" s="9">
        <f>IF(A96="","",IF(B96="Invariato",'Parametri e Riepilogo'!$B$5,IF(B96="Aumento Euribor",'Parametri e Riepilogo'!$B$5+'Parametri e Riepilogo'!$B$6,IF(B96="Riduzione Euribor",'Parametri e Riepilogo'!$B$5+'Parametri e Riepilogo'!$B$7,""))))</f>
        <v/>
      </c>
      <c r="D96" s="30">
        <f>IFERROR(VLOOKUP(A96,'Confronto Mutui'!$A$2:$Y$101,9,FALSE),"")</f>
        <v/>
      </c>
      <c r="E96" s="7">
        <f>IFERROR(VLOOKUP(A96,'Confronto Mutui'!$A$2:$Y$101,10,FALSE),"")</f>
        <v/>
      </c>
      <c r="F96" s="7">
        <f>IF(E96="","",E96*12)</f>
        <v/>
      </c>
      <c r="G96" s="9">
        <f>IFERROR(VLOOKUP(A96,'Confronto Mutui'!$A$2:$Y$101,13,FALSE),"")</f>
        <v/>
      </c>
      <c r="H96" s="9">
        <f>IF(OR(C96="",G96=""),"",C96+G96)</f>
        <v/>
      </c>
      <c r="I96" s="30">
        <f>IF(OR(D96="",F96="",H96=""),"",-PMT(H96/12,F96,D96))</f>
        <v/>
      </c>
    </row>
    <row r="97">
      <c r="A97" s="3" t="n"/>
      <c r="B97" s="3" t="n"/>
      <c r="C97" s="16">
        <f>IF(A97="","",IF(B97="Invariato",'Parametri e Riepilogo'!$B$5,IF(B97="Aumento Euribor",'Parametri e Riepilogo'!$B$5+'Parametri e Riepilogo'!$B$6,IF(B97="Riduzione Euribor",'Parametri e Riepilogo'!$B$5+'Parametri e Riepilogo'!$B$7,""))))</f>
        <v/>
      </c>
      <c r="D97" s="33">
        <f>IFERROR(VLOOKUP(A97,'Confronto Mutui'!$A$2:$Y$101,9,FALSE),"")</f>
        <v/>
      </c>
      <c r="E97" s="15">
        <f>IFERROR(VLOOKUP(A97,'Confronto Mutui'!$A$2:$Y$101,10,FALSE),"")</f>
        <v/>
      </c>
      <c r="F97" s="15">
        <f>IF(E97="","",E97*12)</f>
        <v/>
      </c>
      <c r="G97" s="16">
        <f>IFERROR(VLOOKUP(A97,'Confronto Mutui'!$A$2:$Y$101,13,FALSE),"")</f>
        <v/>
      </c>
      <c r="H97" s="16">
        <f>IF(OR(C97="",G97=""),"",C97+G97)</f>
        <v/>
      </c>
      <c r="I97" s="33">
        <f>IF(OR(D97="",F97="",H97=""),"",-PMT(H97/12,F97,D97))</f>
        <v/>
      </c>
    </row>
    <row r="98">
      <c r="A98" s="3" t="n"/>
      <c r="B98" s="3" t="n"/>
      <c r="C98" s="9">
        <f>IF(A98="","",IF(B98="Invariato",'Parametri e Riepilogo'!$B$5,IF(B98="Aumento Euribor",'Parametri e Riepilogo'!$B$5+'Parametri e Riepilogo'!$B$6,IF(B98="Riduzione Euribor",'Parametri e Riepilogo'!$B$5+'Parametri e Riepilogo'!$B$7,""))))</f>
        <v/>
      </c>
      <c r="D98" s="30">
        <f>IFERROR(VLOOKUP(A98,'Confronto Mutui'!$A$2:$Y$101,9,FALSE),"")</f>
        <v/>
      </c>
      <c r="E98" s="7">
        <f>IFERROR(VLOOKUP(A98,'Confronto Mutui'!$A$2:$Y$101,10,FALSE),"")</f>
        <v/>
      </c>
      <c r="F98" s="7">
        <f>IF(E98="","",E98*12)</f>
        <v/>
      </c>
      <c r="G98" s="9">
        <f>IFERROR(VLOOKUP(A98,'Confronto Mutui'!$A$2:$Y$101,13,FALSE),"")</f>
        <v/>
      </c>
      <c r="H98" s="9">
        <f>IF(OR(C98="",G98=""),"",C98+G98)</f>
        <v/>
      </c>
      <c r="I98" s="30">
        <f>IF(OR(D98="",F98="",H98=""),"",-PMT(H98/12,F98,D98))</f>
        <v/>
      </c>
    </row>
    <row r="99">
      <c r="A99" s="3" t="n"/>
      <c r="B99" s="3" t="n"/>
      <c r="C99" s="16">
        <f>IF(A99="","",IF(B99="Invariato",'Parametri e Riepilogo'!$B$5,IF(B99="Aumento Euribor",'Parametri e Riepilogo'!$B$5+'Parametri e Riepilogo'!$B$6,IF(B99="Riduzione Euribor",'Parametri e Riepilogo'!$B$5+'Parametri e Riepilogo'!$B$7,""))))</f>
        <v/>
      </c>
      <c r="D99" s="33">
        <f>IFERROR(VLOOKUP(A99,'Confronto Mutui'!$A$2:$Y$101,9,FALSE),"")</f>
        <v/>
      </c>
      <c r="E99" s="15">
        <f>IFERROR(VLOOKUP(A99,'Confronto Mutui'!$A$2:$Y$101,10,FALSE),"")</f>
        <v/>
      </c>
      <c r="F99" s="15">
        <f>IF(E99="","",E99*12)</f>
        <v/>
      </c>
      <c r="G99" s="16">
        <f>IFERROR(VLOOKUP(A99,'Confronto Mutui'!$A$2:$Y$101,13,FALSE),"")</f>
        <v/>
      </c>
      <c r="H99" s="16">
        <f>IF(OR(C99="",G99=""),"",C99+G99)</f>
        <v/>
      </c>
      <c r="I99" s="33">
        <f>IF(OR(D99="",F99="",H99=""),"",-PMT(H99/12,F99,D99))</f>
        <v/>
      </c>
    </row>
    <row r="100">
      <c r="A100" s="3" t="n"/>
      <c r="B100" s="3" t="n"/>
      <c r="C100" s="9">
        <f>IF(A100="","",IF(B100="Invariato",'Parametri e Riepilogo'!$B$5,IF(B100="Aumento Euribor",'Parametri e Riepilogo'!$B$5+'Parametri e Riepilogo'!$B$6,IF(B100="Riduzione Euribor",'Parametri e Riepilogo'!$B$5+'Parametri e Riepilogo'!$B$7,""))))</f>
        <v/>
      </c>
      <c r="D100" s="30">
        <f>IFERROR(VLOOKUP(A100,'Confronto Mutui'!$A$2:$Y$101,9,FALSE),"")</f>
        <v/>
      </c>
      <c r="E100" s="7">
        <f>IFERROR(VLOOKUP(A100,'Confronto Mutui'!$A$2:$Y$101,10,FALSE),"")</f>
        <v/>
      </c>
      <c r="F100" s="7">
        <f>IF(E100="","",E100*12)</f>
        <v/>
      </c>
      <c r="G100" s="9">
        <f>IFERROR(VLOOKUP(A100,'Confronto Mutui'!$A$2:$Y$101,13,FALSE),"")</f>
        <v/>
      </c>
      <c r="H100" s="9">
        <f>IF(OR(C100="",G100=""),"",C100+G100)</f>
        <v/>
      </c>
      <c r="I100" s="30">
        <f>IF(OR(D100="",F100="",H100=""),"",-PMT(H100/12,F100,D100))</f>
        <v/>
      </c>
    </row>
    <row r="101">
      <c r="A101" s="3" t="n"/>
      <c r="B101" s="3" t="n"/>
      <c r="C101" s="16">
        <f>IF(A101="","",IF(B101="Invariato",'Parametri e Riepilogo'!$B$5,IF(B101="Aumento Euribor",'Parametri e Riepilogo'!$B$5+'Parametri e Riepilogo'!$B$6,IF(B101="Riduzione Euribor",'Parametri e Riepilogo'!$B$5+'Parametri e Riepilogo'!$B$7,""))))</f>
        <v/>
      </c>
      <c r="D101" s="33">
        <f>IFERROR(VLOOKUP(A101,'Confronto Mutui'!$A$2:$Y$101,9,FALSE),"")</f>
        <v/>
      </c>
      <c r="E101" s="15">
        <f>IFERROR(VLOOKUP(A101,'Confronto Mutui'!$A$2:$Y$101,10,FALSE),"")</f>
        <v/>
      </c>
      <c r="F101" s="15">
        <f>IF(E101="","",E101*12)</f>
        <v/>
      </c>
      <c r="G101" s="16">
        <f>IFERROR(VLOOKUP(A101,'Confronto Mutui'!$A$2:$Y$101,13,FALSE),"")</f>
        <v/>
      </c>
      <c r="H101" s="16">
        <f>IF(OR(C101="",G101=""),"",C101+G101)</f>
        <v/>
      </c>
      <c r="I101" s="33">
        <f>IF(OR(D101="",F101="",H101=""),"",-PMT(H101/12,F101,D101))</f>
        <v/>
      </c>
    </row>
    <row r="102">
      <c r="A102" s="3" t="n"/>
      <c r="B102" s="3" t="n"/>
      <c r="C102" s="9">
        <f>IF(A102="","",IF(B102="Invariato",'Parametri e Riepilogo'!$B$5,IF(B102="Aumento Euribor",'Parametri e Riepilogo'!$B$5+'Parametri e Riepilogo'!$B$6,IF(B102="Riduzione Euribor",'Parametri e Riepilogo'!$B$5+'Parametri e Riepilogo'!$B$7,""))))</f>
        <v/>
      </c>
      <c r="D102" s="30">
        <f>IFERROR(VLOOKUP(A102,'Confronto Mutui'!$A$2:$Y$101,9,FALSE),"")</f>
        <v/>
      </c>
      <c r="E102" s="7">
        <f>IFERROR(VLOOKUP(A102,'Confronto Mutui'!$A$2:$Y$101,10,FALSE),"")</f>
        <v/>
      </c>
      <c r="F102" s="7">
        <f>IF(E102="","",E102*12)</f>
        <v/>
      </c>
      <c r="G102" s="9">
        <f>IFERROR(VLOOKUP(A102,'Confronto Mutui'!$A$2:$Y$101,13,FALSE),"")</f>
        <v/>
      </c>
      <c r="H102" s="9">
        <f>IF(OR(C102="",G102=""),"",C102+G102)</f>
        <v/>
      </c>
      <c r="I102" s="30">
        <f>IF(OR(D102="",F102="",H102=""),"",-PMT(H102/12,F102,D102))</f>
        <v/>
      </c>
    </row>
    <row r="103">
      <c r="A103" s="3" t="n"/>
      <c r="B103" s="3" t="n"/>
      <c r="C103" s="16">
        <f>IF(A103="","",IF(B103="Invariato",'Parametri e Riepilogo'!$B$5,IF(B103="Aumento Euribor",'Parametri e Riepilogo'!$B$5+'Parametri e Riepilogo'!$B$6,IF(B103="Riduzione Euribor",'Parametri e Riepilogo'!$B$5+'Parametri e Riepilogo'!$B$7,""))))</f>
        <v/>
      </c>
      <c r="D103" s="33">
        <f>IFERROR(VLOOKUP(A103,'Confronto Mutui'!$A$2:$Y$101,9,FALSE),"")</f>
        <v/>
      </c>
      <c r="E103" s="15">
        <f>IFERROR(VLOOKUP(A103,'Confronto Mutui'!$A$2:$Y$101,10,FALSE),"")</f>
        <v/>
      </c>
      <c r="F103" s="15">
        <f>IF(E103="","",E103*12)</f>
        <v/>
      </c>
      <c r="G103" s="16">
        <f>IFERROR(VLOOKUP(A103,'Confronto Mutui'!$A$2:$Y$101,13,FALSE),"")</f>
        <v/>
      </c>
      <c r="H103" s="16">
        <f>IF(OR(C103="",G103=""),"",C103+G103)</f>
        <v/>
      </c>
      <c r="I103" s="33">
        <f>IF(OR(D103="",F103="",H103=""),"",-PMT(H103/12,F103,D103))</f>
        <v/>
      </c>
    </row>
    <row r="104">
      <c r="A104" s="3" t="n"/>
      <c r="B104" s="3" t="n"/>
      <c r="C104" s="9">
        <f>IF(A104="","",IF(B104="Invariato",'Parametri e Riepilogo'!$B$5,IF(B104="Aumento Euribor",'Parametri e Riepilogo'!$B$5+'Parametri e Riepilogo'!$B$6,IF(B104="Riduzione Euribor",'Parametri e Riepilogo'!$B$5+'Parametri e Riepilogo'!$B$7,""))))</f>
        <v/>
      </c>
      <c r="D104" s="30">
        <f>IFERROR(VLOOKUP(A104,'Confronto Mutui'!$A$2:$Y$101,9,FALSE),"")</f>
        <v/>
      </c>
      <c r="E104" s="7">
        <f>IFERROR(VLOOKUP(A104,'Confronto Mutui'!$A$2:$Y$101,10,FALSE),"")</f>
        <v/>
      </c>
      <c r="F104" s="7">
        <f>IF(E104="","",E104*12)</f>
        <v/>
      </c>
      <c r="G104" s="9">
        <f>IFERROR(VLOOKUP(A104,'Confronto Mutui'!$A$2:$Y$101,13,FALSE),"")</f>
        <v/>
      </c>
      <c r="H104" s="9">
        <f>IF(OR(C104="",G104=""),"",C104+G104)</f>
        <v/>
      </c>
      <c r="I104" s="30">
        <f>IF(OR(D104="",F104="",H104=""),"",-PMT(H104/12,F104,D104))</f>
        <v/>
      </c>
    </row>
    <row r="105">
      <c r="A105" s="3" t="n"/>
      <c r="B105" s="3" t="n"/>
      <c r="C105" s="16">
        <f>IF(A105="","",IF(B105="Invariato",'Parametri e Riepilogo'!$B$5,IF(B105="Aumento Euribor",'Parametri e Riepilogo'!$B$5+'Parametri e Riepilogo'!$B$6,IF(B105="Riduzione Euribor",'Parametri e Riepilogo'!$B$5+'Parametri e Riepilogo'!$B$7,""))))</f>
        <v/>
      </c>
      <c r="D105" s="33">
        <f>IFERROR(VLOOKUP(A105,'Confronto Mutui'!$A$2:$Y$101,9,FALSE),"")</f>
        <v/>
      </c>
      <c r="E105" s="15">
        <f>IFERROR(VLOOKUP(A105,'Confronto Mutui'!$A$2:$Y$101,10,FALSE),"")</f>
        <v/>
      </c>
      <c r="F105" s="15">
        <f>IF(E105="","",E105*12)</f>
        <v/>
      </c>
      <c r="G105" s="16">
        <f>IFERROR(VLOOKUP(A105,'Confronto Mutui'!$A$2:$Y$101,13,FALSE),"")</f>
        <v/>
      </c>
      <c r="H105" s="16">
        <f>IF(OR(C105="",G105=""),"",C105+G105)</f>
        <v/>
      </c>
      <c r="I105" s="33">
        <f>IF(OR(D105="",F105="",H105=""),"",-PMT(H105/12,F105,D105))</f>
        <v/>
      </c>
    </row>
    <row r="106">
      <c r="A106" s="3" t="n"/>
      <c r="B106" s="3" t="n"/>
      <c r="C106" s="9">
        <f>IF(A106="","",IF(B106="Invariato",'Parametri e Riepilogo'!$B$5,IF(B106="Aumento Euribor",'Parametri e Riepilogo'!$B$5+'Parametri e Riepilogo'!$B$6,IF(B106="Riduzione Euribor",'Parametri e Riepilogo'!$B$5+'Parametri e Riepilogo'!$B$7,""))))</f>
        <v/>
      </c>
      <c r="D106" s="30">
        <f>IFERROR(VLOOKUP(A106,'Confronto Mutui'!$A$2:$Y$101,9,FALSE),"")</f>
        <v/>
      </c>
      <c r="E106" s="7">
        <f>IFERROR(VLOOKUP(A106,'Confronto Mutui'!$A$2:$Y$101,10,FALSE),"")</f>
        <v/>
      </c>
      <c r="F106" s="7">
        <f>IF(E106="","",E106*12)</f>
        <v/>
      </c>
      <c r="G106" s="9">
        <f>IFERROR(VLOOKUP(A106,'Confronto Mutui'!$A$2:$Y$101,13,FALSE),"")</f>
        <v/>
      </c>
      <c r="H106" s="9">
        <f>IF(OR(C106="",G106=""),"",C106+G106)</f>
        <v/>
      </c>
      <c r="I106" s="30">
        <f>IF(OR(D106="",F106="",H106=""),"",-PMT(H106/12,F106,D106))</f>
        <v/>
      </c>
    </row>
    <row r="107">
      <c r="A107" s="3" t="n"/>
      <c r="B107" s="3" t="n"/>
      <c r="C107" s="16">
        <f>IF(A107="","",IF(B107="Invariato",'Parametri e Riepilogo'!$B$5,IF(B107="Aumento Euribor",'Parametri e Riepilogo'!$B$5+'Parametri e Riepilogo'!$B$6,IF(B107="Riduzione Euribor",'Parametri e Riepilogo'!$B$5+'Parametri e Riepilogo'!$B$7,""))))</f>
        <v/>
      </c>
      <c r="D107" s="33">
        <f>IFERROR(VLOOKUP(A107,'Confronto Mutui'!$A$2:$Y$101,9,FALSE),"")</f>
        <v/>
      </c>
      <c r="E107" s="15">
        <f>IFERROR(VLOOKUP(A107,'Confronto Mutui'!$A$2:$Y$101,10,FALSE),"")</f>
        <v/>
      </c>
      <c r="F107" s="15">
        <f>IF(E107="","",E107*12)</f>
        <v/>
      </c>
      <c r="G107" s="16">
        <f>IFERROR(VLOOKUP(A107,'Confronto Mutui'!$A$2:$Y$101,13,FALSE),"")</f>
        <v/>
      </c>
      <c r="H107" s="16">
        <f>IF(OR(C107="",G107=""),"",C107+G107)</f>
        <v/>
      </c>
      <c r="I107" s="33">
        <f>IF(OR(D107="",F107="",H107=""),"",-PMT(H107/12,F107,D107))</f>
        <v/>
      </c>
    </row>
    <row r="108">
      <c r="A108" s="3" t="n"/>
      <c r="B108" s="3" t="n"/>
      <c r="C108" s="9">
        <f>IF(A108="","",IF(B108="Invariato",'Parametri e Riepilogo'!$B$5,IF(B108="Aumento Euribor",'Parametri e Riepilogo'!$B$5+'Parametri e Riepilogo'!$B$6,IF(B108="Riduzione Euribor",'Parametri e Riepilogo'!$B$5+'Parametri e Riepilogo'!$B$7,""))))</f>
        <v/>
      </c>
      <c r="D108" s="30">
        <f>IFERROR(VLOOKUP(A108,'Confronto Mutui'!$A$2:$Y$101,9,FALSE),"")</f>
        <v/>
      </c>
      <c r="E108" s="7">
        <f>IFERROR(VLOOKUP(A108,'Confronto Mutui'!$A$2:$Y$101,10,FALSE),"")</f>
        <v/>
      </c>
      <c r="F108" s="7">
        <f>IF(E108="","",E108*12)</f>
        <v/>
      </c>
      <c r="G108" s="9">
        <f>IFERROR(VLOOKUP(A108,'Confronto Mutui'!$A$2:$Y$101,13,FALSE),"")</f>
        <v/>
      </c>
      <c r="H108" s="9">
        <f>IF(OR(C108="",G108=""),"",C108+G108)</f>
        <v/>
      </c>
      <c r="I108" s="30">
        <f>IF(OR(D108="",F108="",H108=""),"",-PMT(H108/12,F108,D108))</f>
        <v/>
      </c>
    </row>
    <row r="109">
      <c r="A109" s="3" t="n"/>
      <c r="B109" s="3" t="n"/>
      <c r="C109" s="16">
        <f>IF(A109="","",IF(B109="Invariato",'Parametri e Riepilogo'!$B$5,IF(B109="Aumento Euribor",'Parametri e Riepilogo'!$B$5+'Parametri e Riepilogo'!$B$6,IF(B109="Riduzione Euribor",'Parametri e Riepilogo'!$B$5+'Parametri e Riepilogo'!$B$7,""))))</f>
        <v/>
      </c>
      <c r="D109" s="33">
        <f>IFERROR(VLOOKUP(A109,'Confronto Mutui'!$A$2:$Y$101,9,FALSE),"")</f>
        <v/>
      </c>
      <c r="E109" s="15">
        <f>IFERROR(VLOOKUP(A109,'Confronto Mutui'!$A$2:$Y$101,10,FALSE),"")</f>
        <v/>
      </c>
      <c r="F109" s="15">
        <f>IF(E109="","",E109*12)</f>
        <v/>
      </c>
      <c r="G109" s="16">
        <f>IFERROR(VLOOKUP(A109,'Confronto Mutui'!$A$2:$Y$101,13,FALSE),"")</f>
        <v/>
      </c>
      <c r="H109" s="16">
        <f>IF(OR(C109="",G109=""),"",C109+G109)</f>
        <v/>
      </c>
      <c r="I109" s="33">
        <f>IF(OR(D109="",F109="",H109=""),"",-PMT(H109/12,F109,D109))</f>
        <v/>
      </c>
    </row>
    <row r="110">
      <c r="A110" s="3" t="n"/>
      <c r="B110" s="3" t="n"/>
      <c r="C110" s="9">
        <f>IF(A110="","",IF(B110="Invariato",'Parametri e Riepilogo'!$B$5,IF(B110="Aumento Euribor",'Parametri e Riepilogo'!$B$5+'Parametri e Riepilogo'!$B$6,IF(B110="Riduzione Euribor",'Parametri e Riepilogo'!$B$5+'Parametri e Riepilogo'!$B$7,""))))</f>
        <v/>
      </c>
      <c r="D110" s="30">
        <f>IFERROR(VLOOKUP(A110,'Confronto Mutui'!$A$2:$Y$101,9,FALSE),"")</f>
        <v/>
      </c>
      <c r="E110" s="7">
        <f>IFERROR(VLOOKUP(A110,'Confronto Mutui'!$A$2:$Y$101,10,FALSE),"")</f>
        <v/>
      </c>
      <c r="F110" s="7">
        <f>IF(E110="","",E110*12)</f>
        <v/>
      </c>
      <c r="G110" s="9">
        <f>IFERROR(VLOOKUP(A110,'Confronto Mutui'!$A$2:$Y$101,13,FALSE),"")</f>
        <v/>
      </c>
      <c r="H110" s="9">
        <f>IF(OR(C110="",G110=""),"",C110+G110)</f>
        <v/>
      </c>
      <c r="I110" s="30">
        <f>IF(OR(D110="",F110="",H110=""),"",-PMT(H110/12,F110,D110))</f>
        <v/>
      </c>
    </row>
    <row r="111">
      <c r="A111" s="3" t="n"/>
      <c r="B111" s="3" t="n"/>
      <c r="C111" s="16">
        <f>IF(A111="","",IF(B111="Invariato",'Parametri e Riepilogo'!$B$5,IF(B111="Aumento Euribor",'Parametri e Riepilogo'!$B$5+'Parametri e Riepilogo'!$B$6,IF(B111="Riduzione Euribor",'Parametri e Riepilogo'!$B$5+'Parametri e Riepilogo'!$B$7,""))))</f>
        <v/>
      </c>
      <c r="D111" s="33">
        <f>IFERROR(VLOOKUP(A111,'Confronto Mutui'!$A$2:$Y$101,9,FALSE),"")</f>
        <v/>
      </c>
      <c r="E111" s="15">
        <f>IFERROR(VLOOKUP(A111,'Confronto Mutui'!$A$2:$Y$101,10,FALSE),"")</f>
        <v/>
      </c>
      <c r="F111" s="15">
        <f>IF(E111="","",E111*12)</f>
        <v/>
      </c>
      <c r="G111" s="16">
        <f>IFERROR(VLOOKUP(A111,'Confronto Mutui'!$A$2:$Y$101,13,FALSE),"")</f>
        <v/>
      </c>
      <c r="H111" s="16">
        <f>IF(OR(C111="",G111=""),"",C111+G111)</f>
        <v/>
      </c>
      <c r="I111" s="33">
        <f>IF(OR(D111="",F111="",H111=""),"",-PMT(H111/12,F111,D111))</f>
        <v/>
      </c>
    </row>
    <row r="112">
      <c r="A112" s="3" t="n"/>
      <c r="B112" s="3" t="n"/>
      <c r="C112" s="9">
        <f>IF(A112="","",IF(B112="Invariato",'Parametri e Riepilogo'!$B$5,IF(B112="Aumento Euribor",'Parametri e Riepilogo'!$B$5+'Parametri e Riepilogo'!$B$6,IF(B112="Riduzione Euribor",'Parametri e Riepilogo'!$B$5+'Parametri e Riepilogo'!$B$7,""))))</f>
        <v/>
      </c>
      <c r="D112" s="30">
        <f>IFERROR(VLOOKUP(A112,'Confronto Mutui'!$A$2:$Y$101,9,FALSE),"")</f>
        <v/>
      </c>
      <c r="E112" s="7">
        <f>IFERROR(VLOOKUP(A112,'Confronto Mutui'!$A$2:$Y$101,10,FALSE),"")</f>
        <v/>
      </c>
      <c r="F112" s="7">
        <f>IF(E112="","",E112*12)</f>
        <v/>
      </c>
      <c r="G112" s="9">
        <f>IFERROR(VLOOKUP(A112,'Confronto Mutui'!$A$2:$Y$101,13,FALSE),"")</f>
        <v/>
      </c>
      <c r="H112" s="9">
        <f>IF(OR(C112="",G112=""),"",C112+G112)</f>
        <v/>
      </c>
      <c r="I112" s="30">
        <f>IF(OR(D112="",F112="",H112=""),"",-PMT(H112/12,F112,D112))</f>
        <v/>
      </c>
    </row>
    <row r="113">
      <c r="A113" s="3" t="n"/>
      <c r="B113" s="3" t="n"/>
      <c r="C113" s="16">
        <f>IF(A113="","",IF(B113="Invariato",'Parametri e Riepilogo'!$B$5,IF(B113="Aumento Euribor",'Parametri e Riepilogo'!$B$5+'Parametri e Riepilogo'!$B$6,IF(B113="Riduzione Euribor",'Parametri e Riepilogo'!$B$5+'Parametri e Riepilogo'!$B$7,""))))</f>
        <v/>
      </c>
      <c r="D113" s="33">
        <f>IFERROR(VLOOKUP(A113,'Confronto Mutui'!$A$2:$Y$101,9,FALSE),"")</f>
        <v/>
      </c>
      <c r="E113" s="15">
        <f>IFERROR(VLOOKUP(A113,'Confronto Mutui'!$A$2:$Y$101,10,FALSE),"")</f>
        <v/>
      </c>
      <c r="F113" s="15">
        <f>IF(E113="","",E113*12)</f>
        <v/>
      </c>
      <c r="G113" s="16">
        <f>IFERROR(VLOOKUP(A113,'Confronto Mutui'!$A$2:$Y$101,13,FALSE),"")</f>
        <v/>
      </c>
      <c r="H113" s="16">
        <f>IF(OR(C113="",G113=""),"",C113+G113)</f>
        <v/>
      </c>
      <c r="I113" s="33">
        <f>IF(OR(D113="",F113="",H113=""),"",-PMT(H113/12,F113,D113))</f>
        <v/>
      </c>
    </row>
    <row r="114">
      <c r="A114" s="3" t="n"/>
      <c r="B114" s="3" t="n"/>
      <c r="C114" s="9">
        <f>IF(A114="","",IF(B114="Invariato",'Parametri e Riepilogo'!$B$5,IF(B114="Aumento Euribor",'Parametri e Riepilogo'!$B$5+'Parametri e Riepilogo'!$B$6,IF(B114="Riduzione Euribor",'Parametri e Riepilogo'!$B$5+'Parametri e Riepilogo'!$B$7,""))))</f>
        <v/>
      </c>
      <c r="D114" s="30">
        <f>IFERROR(VLOOKUP(A114,'Confronto Mutui'!$A$2:$Y$101,9,FALSE),"")</f>
        <v/>
      </c>
      <c r="E114" s="7">
        <f>IFERROR(VLOOKUP(A114,'Confronto Mutui'!$A$2:$Y$101,10,FALSE),"")</f>
        <v/>
      </c>
      <c r="F114" s="7">
        <f>IF(E114="","",E114*12)</f>
        <v/>
      </c>
      <c r="G114" s="9">
        <f>IFERROR(VLOOKUP(A114,'Confronto Mutui'!$A$2:$Y$101,13,FALSE),"")</f>
        <v/>
      </c>
      <c r="H114" s="9">
        <f>IF(OR(C114="",G114=""),"",C114+G114)</f>
        <v/>
      </c>
      <c r="I114" s="30">
        <f>IF(OR(D114="",F114="",H114=""),"",-PMT(H114/12,F114,D114))</f>
        <v/>
      </c>
    </row>
    <row r="115">
      <c r="A115" s="3" t="n"/>
      <c r="B115" s="3" t="n"/>
      <c r="C115" s="16">
        <f>IF(A115="","",IF(B115="Invariato",'Parametri e Riepilogo'!$B$5,IF(B115="Aumento Euribor",'Parametri e Riepilogo'!$B$5+'Parametri e Riepilogo'!$B$6,IF(B115="Riduzione Euribor",'Parametri e Riepilogo'!$B$5+'Parametri e Riepilogo'!$B$7,""))))</f>
        <v/>
      </c>
      <c r="D115" s="33">
        <f>IFERROR(VLOOKUP(A115,'Confronto Mutui'!$A$2:$Y$101,9,FALSE),"")</f>
        <v/>
      </c>
      <c r="E115" s="15">
        <f>IFERROR(VLOOKUP(A115,'Confronto Mutui'!$A$2:$Y$101,10,FALSE),"")</f>
        <v/>
      </c>
      <c r="F115" s="15">
        <f>IF(E115="","",E115*12)</f>
        <v/>
      </c>
      <c r="G115" s="16">
        <f>IFERROR(VLOOKUP(A115,'Confronto Mutui'!$A$2:$Y$101,13,FALSE),"")</f>
        <v/>
      </c>
      <c r="H115" s="16">
        <f>IF(OR(C115="",G115=""),"",C115+G115)</f>
        <v/>
      </c>
      <c r="I115" s="33">
        <f>IF(OR(D115="",F115="",H115=""),"",-PMT(H115/12,F115,D115))</f>
        <v/>
      </c>
    </row>
  </sheetData>
  <dataValidations count="2">
    <dataValidation sqref="A16:A115" showErrorMessage="1" showInputMessage="1" allowBlank="1" type="list">
      <formula1>'Confronto Mutui'!$A$2:$A$101</formula1>
    </dataValidation>
    <dataValidation sqref="B16:B115" showErrorMessage="1" showInputMessage="1" allowBlank="1" type="list">
      <formula1>"Invariato,Aumento Euribor,Riduzione Euribor"</formula1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0F766E"/>
    <outlinePr summaryBelow="1" summaryRight="1"/>
    <pageSetUpPr/>
  </sheetPr>
  <dimension ref="A1:F12"/>
  <sheetViews>
    <sheetView showGridLines="0" workbookViewId="0">
      <selection activeCell="A1" sqref="A1"/>
    </sheetView>
  </sheetViews>
  <sheetFormatPr baseColWidth="8" defaultRowHeight="15"/>
  <cols>
    <col width="31" customWidth="1" min="1" max="1"/>
    <col width="105" customWidth="1" min="2" max="2"/>
    <col width="4" customWidth="1" min="3" max="3"/>
    <col width="4" customWidth="1" min="4" max="4"/>
    <col width="4" customWidth="1" min="5" max="5"/>
    <col width="4" customWidth="1" min="6" max="6"/>
  </cols>
  <sheetData>
    <row r="1" ht="30" customHeight="1">
      <c r="A1" s="25" t="inlineStr">
        <is>
          <t>Guida al confronto tra mutuo a tasso fisso e variabile</t>
        </is>
      </c>
    </row>
    <row r="2"/>
    <row r="3">
      <c r="A3" s="1" t="inlineStr">
        <is>
          <t>Argomento</t>
        </is>
      </c>
      <c r="B3" s="1" t="inlineStr">
        <is>
          <t>Indicazioni operative</t>
        </is>
      </c>
    </row>
    <row r="4" ht="52" customHeight="1">
      <c r="A4" s="26" t="inlineStr">
        <is>
          <t>Tasso fisso e variabile</t>
        </is>
      </c>
      <c r="B4" s="27" t="inlineStr">
        <is>
          <t>Il mutuo a tasso fisso mantiene il TAN costante per tutta la durata. Il mutuo a tasso variabile cambia nel tempo in base all'Euribor e allo spread previsto dal contratto.</t>
        </is>
      </c>
    </row>
    <row r="5" ht="52" customHeight="1">
      <c r="A5" s="26" t="inlineStr">
        <is>
          <t>Euribor, spread, TAN e TAEG</t>
        </is>
      </c>
      <c r="B5" s="28" t="inlineStr">
        <is>
          <t>L'Euribor è il parametro di mercato usato per molti mutui variabili. Lo spread è il margine applicato dalla banca. Il TAN rappresenta il tasso nominale, mentre il TAEG include una misura sintetica del costo del finanziamento.</t>
        </is>
      </c>
    </row>
    <row r="6" ht="52" customHeight="1">
      <c r="A6" s="26" t="inlineStr">
        <is>
          <t>Cap e rata massima stimata</t>
        </is>
      </c>
      <c r="B6" s="27" t="inlineStr">
        <is>
          <t>Il cap limita il possibile incremento del tasso o della rata secondo le condizioni contrattuali. La rata massima stimata è una simulazione prudenziale e non sostituisce il piano di ammortamento bancario.</t>
        </is>
      </c>
    </row>
    <row r="7" ht="52" customHeight="1">
      <c r="A7" s="26" t="inlineStr">
        <is>
          <t>Rapporto finanziato/valore (LTV)</t>
        </is>
      </c>
      <c r="B7" s="28" t="inlineStr">
        <is>
          <t>L'LTV confronta l'importo finanziato con il valore dell'immobile. Un LTV più basso deriva normalmente da un anticipo maggiore e può migliorare le condizioni proposte dalla banca.</t>
        </is>
      </c>
    </row>
    <row r="8" ht="52" customHeight="1">
      <c r="A8" s="26" t="inlineStr">
        <is>
          <t>Soglia rata/reddito</t>
        </is>
      </c>
      <c r="B8" s="27" t="inlineStr">
        <is>
          <t>La soglia prudenziale confronta la rata mensile iniziale con il reddito mensile netto familiare indicato nei parametri. Il valore del 35% è modificabile e deve essere valutato insieme alle altre spese della famiglia.</t>
        </is>
      </c>
    </row>
    <row r="9" ht="52" customHeight="1">
      <c r="A9" s="26" t="inlineStr">
        <is>
          <t>Uso del foglio Confronto Mutui</t>
        </is>
      </c>
      <c r="B9" s="28" t="inlineStr">
        <is>
          <t>Compilare le celle gialle della tabella principale. Le colonne di importo finanziato, numero rate, TAN variabile, rate, interessi, costo totale, LTV ed esito sono calcolate automaticamente.</t>
        </is>
      </c>
    </row>
    <row r="10" ht="52" customHeight="1">
      <c r="A10" s="26" t="inlineStr">
        <is>
          <t>Uso del foglio Parametri e Riepilogo</t>
        </is>
      </c>
      <c r="B10" s="27" t="inlineStr">
        <is>
          <t>Aggiornare le celle gialle dei parametri e selezionare un ID scenario variabile per confrontare Euribor invariato, in aumento o in riduzione. I grafici usano l'intero intervallo operativo predisposto.</t>
        </is>
      </c>
    </row>
    <row r="11" ht="52" customHeight="1">
      <c r="A11" s="26" t="inlineStr">
        <is>
          <t>Verifiche necessarie</t>
        </is>
      </c>
      <c r="B11" s="28" t="inlineStr">
        <is>
          <t>Prima di scegliere un mutuo, verificare il PIES, le condizioni bancarie, le spese accessorie, le coperture assicurative, l'imposta sostitutiva e l'approvazione definitiva della pratica.</t>
        </is>
      </c>
    </row>
    <row r="12" ht="52" customHeight="1">
      <c r="A12" s="26" t="inlineStr">
        <is>
          <t>Avvertenza</t>
        </is>
      </c>
      <c r="B12" s="27" t="inlineStr">
        <is>
          <t>Questo confronto è simulativo, non costituisce offerta di finanziamento e non sostituisce la valutazione della banca, del notaio, del consulente finanziario o del professionista incaricato.</t>
        </is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2026-09-08T21:11:46Z</dcterms:created>
  <dcterms:modified xmlns:dcterms="http://purl.org/dc/terms/" xmlns:xsi="http://www.w3.org/2001/XMLSchema-instance" xsi:type="dcterms:W3CDTF">2026-09-08T21:11:46Z</dcterms:modified>
</cp:coreProperties>
</file>