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diti fondiar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Istruzioni" sheetId="3" state="visible" r:id="rId3"/>
  </sheets>
  <definedNames>
    <definedName name="_xlnm._FilterDatabase" localSheetId="0" hidden="1">'Redditi fondiari'!$A$1:$V$101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C8102E"/>
      <sz val="16"/>
    </font>
    <font>
      <name val="Calibri"/>
      <i val="1"/>
      <color rgb="00C8102E"/>
      <sz val="11"/>
    </font>
    <font>
      <name val="Calibri"/>
      <b val="1"/>
      <color rgb="0016A34A"/>
      <sz val="11"/>
    </font>
    <font>
      <name val="Calibri"/>
      <color rgb="00334155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F0FDFA"/>
      </patternFill>
    </fill>
    <fill>
      <patternFill patternType="solid">
        <fgColor rgb="0022C55E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166" fontId="2" fillId="7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1" fillId="9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Canone annuo per immobile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'Redditi fondiari'!L1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'Redditi fondiari'!$A$2:$A$101</f>
            </numRef>
          </cat>
          <val>
            <numRef>
              <f>'Redditi fondiari'!$L$2:$L$101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immobile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Canone annuo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immobili per regime fiscale</a:t>
            </a:r>
          </a:p>
        </rich>
      </tx>
    </title>
    <plotArea>
      <pieChart>
        <varyColors val="1"/>
        <ser>
          <idx val="0"/>
          <order val="0"/>
          <tx>
            <strRef>
              <f>'Riepilogo'!N3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'Riepilogo'!$M$4:$M$6</f>
            </numRef>
          </cat>
          <val>
            <numRef>
              <f>'Riepilogo'!$N$4:$N$6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Imposta cedolare per proprietario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'Redditi fondiari'!S1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'Redditi fondiari'!$B$2:$B$101</f>
            </numRef>
          </cat>
          <val>
            <numRef>
              <f>'Redditi fondiari'!$S$2:$S$101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Imposta cedolare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Proprietario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24</row>
      <rowOff>0</rowOff>
    </from>
    <ext cx="540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34" customWidth="1" min="3" max="3"/>
    <col width="20" customWidth="1" min="4" max="4"/>
    <col width="24" customWidth="1" min="5" max="5"/>
    <col width="16" customWidth="1" min="6" max="6"/>
    <col width="25" customWidth="1" min="7" max="7"/>
    <col width="23" customWidth="1" min="8" max="8"/>
    <col width="17" customWidth="1" min="9" max="9"/>
    <col width="18" customWidth="1" min="10" max="10"/>
    <col width="18" customWidth="1" min="11" max="11"/>
    <col width="21" customWidth="1" min="12" max="12"/>
    <col width="20" customWidth="1" min="13" max="13"/>
    <col width="25" customWidth="1" min="14" max="14"/>
    <col width="24" customWidth="1" min="15" max="15"/>
    <col width="28" customWidth="1" min="16" max="16"/>
    <col width="29" customWidth="1" min="17" max="17"/>
    <col width="22" customWidth="1" min="18" max="18"/>
    <col width="22" customWidth="1" min="19" max="19"/>
    <col width="16" customWidth="1" min="20" max="20"/>
    <col width="16" customWidth="1" min="21" max="21"/>
    <col width="32" customWidth="1" min="22" max="22"/>
  </cols>
  <sheetData>
    <row r="1" ht="38" customHeight="1">
      <c r="A1" s="1" t="inlineStr">
        <is>
          <t>ID immobile</t>
        </is>
      </c>
      <c r="B1" s="1" t="inlineStr">
        <is>
          <t>Proprietario/locatore</t>
        </is>
      </c>
      <c r="C1" s="1" t="inlineStr">
        <is>
          <t>Codice fiscale/P.IVA</t>
        </is>
      </c>
      <c r="D1" s="1" t="inlineStr">
        <is>
          <t>Immobile</t>
        </is>
      </c>
      <c r="E1" s="1" t="inlineStr">
        <is>
          <t>Indirizzo</t>
        </is>
      </c>
      <c r="F1" s="1" t="inlineStr">
        <is>
          <t>Comune</t>
        </is>
      </c>
      <c r="G1" s="1" t="inlineStr">
        <is>
          <t>Tipo contratto</t>
        </is>
      </c>
      <c r="H1" s="1" t="inlineStr">
        <is>
          <t>Regime fiscale</t>
        </is>
      </c>
      <c r="I1" s="1" t="inlineStr">
        <is>
          <t>Data inizio locazione</t>
        </is>
      </c>
      <c r="J1" s="1" t="inlineStr">
        <is>
          <t>Mesi locati nel 2026</t>
        </is>
      </c>
      <c r="K1" s="1" t="inlineStr">
        <is>
          <t>Canone mensile (€)</t>
        </is>
      </c>
      <c r="L1" s="1" t="inlineStr">
        <is>
          <t>Canone annuo teorico (€)</t>
        </is>
      </c>
      <c r="M1" s="1" t="inlineStr">
        <is>
          <t>Rendita catastale (€)</t>
        </is>
      </c>
      <c r="N1" s="1" t="inlineStr">
        <is>
          <t>Rendita catastale rivalutata (€)</t>
        </is>
      </c>
      <c r="O1" s="1" t="inlineStr">
        <is>
          <t>Riduzione canone concordato (%)</t>
        </is>
      </c>
      <c r="P1" s="1" t="inlineStr">
        <is>
          <t>Reddito da canone per regime ordinario (€)</t>
        </is>
      </c>
      <c r="Q1" s="1" t="inlineStr">
        <is>
          <t>Reddito fondiario imponibile ordinario (€)</t>
        </is>
      </c>
      <c r="R1" s="1" t="inlineStr">
        <is>
          <t>Aliquota cedolare secca (%)</t>
        </is>
      </c>
      <c r="S1" s="1" t="inlineStr">
        <is>
          <t>Imposta cedolare secca (€)</t>
        </is>
      </c>
      <c r="T1" s="1" t="inlineStr">
        <is>
          <t>IMU annua (€)</t>
        </is>
      </c>
      <c r="U1" s="1" t="inlineStr">
        <is>
          <t>TARI annua (€)</t>
        </is>
      </c>
      <c r="V1" s="1" t="inlineStr">
        <is>
          <t>Note/documentazione</t>
        </is>
      </c>
    </row>
    <row r="2" ht="24" customHeight="1">
      <c r="A2" s="2" t="inlineStr">
        <is>
          <t>IMM-2026-001</t>
        </is>
      </c>
      <c r="B2" s="3" t="inlineStr">
        <is>
          <t>Marco Rossi</t>
        </is>
      </c>
      <c r="C2" s="3" t="inlineStr">
        <is>
          <t>C.F. RSSMRC85M01F205X (segnaposto)</t>
        </is>
      </c>
      <c r="D2" s="3" t="inlineStr">
        <is>
          <t>Appartamento A/2</t>
        </is>
      </c>
      <c r="E2" s="3" t="inlineStr">
        <is>
          <t>Via Roma 12</t>
        </is>
      </c>
      <c r="F2" s="3" t="inlineStr">
        <is>
          <t>Milano</t>
        </is>
      </c>
      <c r="G2" s="3" t="inlineStr">
        <is>
          <t>4+4</t>
        </is>
      </c>
      <c r="H2" s="3" t="inlineStr">
        <is>
          <t>Cedolare secca 21%</t>
        </is>
      </c>
      <c r="I2" s="32" t="n">
        <v>46023</v>
      </c>
      <c r="J2" s="5" t="n">
        <v>12</v>
      </c>
      <c r="K2" s="33" t="n">
        <v>2200</v>
      </c>
      <c r="L2" s="34">
        <f>IF(OR(A2="",J2="",K2=""),"",K2*J2)</f>
        <v/>
      </c>
      <c r="M2" s="33" t="n">
        <v>1450</v>
      </c>
      <c r="N2" s="34">
        <f>IF(OR(A2="",M2=""),"",M2*1.05)</f>
        <v/>
      </c>
      <c r="O2" s="35">
        <f>IF(A2="","",IF(G2="3+2 canone concordato",30%,0%))</f>
        <v/>
      </c>
      <c r="P2" s="34">
        <f>IF(A2="","",IFERROR(L2*(1-5%)*(1-O2),0))</f>
        <v/>
      </c>
      <c r="Q2" s="34">
        <f>IF(A2="","",MAX(N2,P2))</f>
        <v/>
      </c>
      <c r="R2" s="35">
        <f>IF(H2="","",IFERROR(VLOOKUP(H2,'Riepilogo'!$J$4:$K$6,2,FALSE),0))</f>
        <v/>
      </c>
      <c r="S2" s="34">
        <f>IF(A2="","",IF(OR(H2="Cedolare secca 21%",H2="Cedolare secca 10%"),IFERROR(L2*R2,0),0))</f>
        <v/>
      </c>
      <c r="T2" s="33" t="n">
        <v>2850</v>
      </c>
      <c r="U2" s="33" t="n">
        <v>420</v>
      </c>
      <c r="V2" s="3" t="inlineStr">
        <is>
          <t>Contratto registrato - esempio</t>
        </is>
      </c>
    </row>
    <row r="3" ht="24" customHeight="1">
      <c r="A3" s="2" t="inlineStr">
        <is>
          <t>IMM-2026-002</t>
        </is>
      </c>
      <c r="B3" s="3" t="inlineStr">
        <is>
          <t>Giulia Bianchi</t>
        </is>
      </c>
      <c r="C3" s="3" t="inlineStr">
        <is>
          <t>C.F. BNCGLI88R45H501Y (segnaposto)</t>
        </is>
      </c>
      <c r="D3" s="3" t="inlineStr">
        <is>
          <t>Appartamento A/2</t>
        </is>
      </c>
      <c r="E3" s="3" t="inlineStr">
        <is>
          <t>Corso Italia 45</t>
        </is>
      </c>
      <c r="F3" s="3" t="inlineStr">
        <is>
          <t>Roma</t>
        </is>
      </c>
      <c r="G3" s="3" t="inlineStr">
        <is>
          <t>3+2 canone concordato</t>
        </is>
      </c>
      <c r="H3" s="3" t="inlineStr">
        <is>
          <t>Cedolare secca 10%</t>
        </is>
      </c>
      <c r="I3" s="32" t="n">
        <v>46054</v>
      </c>
      <c r="J3" s="5" t="n">
        <v>11</v>
      </c>
      <c r="K3" s="33" t="n">
        <v>1650</v>
      </c>
      <c r="L3" s="36">
        <f>IF(OR(A3="",J3="",K3=""),"",K3*J3)</f>
        <v/>
      </c>
      <c r="M3" s="33" t="n">
        <v>1120</v>
      </c>
      <c r="N3" s="36">
        <f>IF(OR(A3="",M3=""),"",M3*1.05)</f>
        <v/>
      </c>
      <c r="O3" s="37">
        <f>IF(A3="","",IF(G3="3+2 canone concordato",30%,0%))</f>
        <v/>
      </c>
      <c r="P3" s="36">
        <f>IF(A3="","",IFERROR(L3*(1-5%)*(1-O3),0))</f>
        <v/>
      </c>
      <c r="Q3" s="36">
        <f>IF(A3="","",MAX(N3,P3))</f>
        <v/>
      </c>
      <c r="R3" s="37">
        <f>IF(H3="","",IFERROR(VLOOKUP(H3,'Riepilogo'!$J$4:$K$6,2,FALSE),0))</f>
        <v/>
      </c>
      <c r="S3" s="36">
        <f>IF(A3="","",IF(OR(H3="Cedolare secca 21%",H3="Cedolare secca 10%"),IFERROR(L3*R3,0),0))</f>
        <v/>
      </c>
      <c r="T3" s="33" t="n">
        <v>1980</v>
      </c>
      <c r="U3" s="33" t="n">
        <v>360</v>
      </c>
      <c r="V3" s="3" t="inlineStr">
        <is>
          <t>Canone concordato - esempio</t>
        </is>
      </c>
    </row>
    <row r="4" ht="24" customHeight="1">
      <c r="A4" s="2" t="inlineStr">
        <is>
          <t>IMM-2026-003</t>
        </is>
      </c>
      <c r="B4" s="3" t="inlineStr">
        <is>
          <t>Luca Ferrari</t>
        </is>
      </c>
      <c r="C4" s="3" t="inlineStr">
        <is>
          <t>C.F. FRRLCU90T08L219Z (segnaposto)</t>
        </is>
      </c>
      <c r="D4" s="3" t="inlineStr">
        <is>
          <t>Bilocale A/3</t>
        </is>
      </c>
      <c r="E4" s="3" t="inlineStr">
        <is>
          <t>Via Garibaldi 8</t>
        </is>
      </c>
      <c r="F4" s="3" t="inlineStr">
        <is>
          <t>Torino</t>
        </is>
      </c>
      <c r="G4" s="3" t="inlineStr">
        <is>
          <t>Transitorio</t>
        </is>
      </c>
      <c r="H4" s="3" t="inlineStr">
        <is>
          <t>Cedolare secca 21%</t>
        </is>
      </c>
      <c r="I4" s="32" t="n">
        <v>46096</v>
      </c>
      <c r="J4" s="5" t="n">
        <v>10</v>
      </c>
      <c r="K4" s="33" t="n">
        <v>1100</v>
      </c>
      <c r="L4" s="34">
        <f>IF(OR(A4="",J4="",K4=""),"",K4*J4)</f>
        <v/>
      </c>
      <c r="M4" s="33" t="n">
        <v>780</v>
      </c>
      <c r="N4" s="34">
        <f>IF(OR(A4="",M4=""),"",M4*1.05)</f>
        <v/>
      </c>
      <c r="O4" s="35">
        <f>IF(A4="","",IF(G4="3+2 canone concordato",30%,0%))</f>
        <v/>
      </c>
      <c r="P4" s="34">
        <f>IF(A4="","",IFERROR(L4*(1-5%)*(1-O4),0))</f>
        <v/>
      </c>
      <c r="Q4" s="34">
        <f>IF(A4="","",MAX(N4,P4))</f>
        <v/>
      </c>
      <c r="R4" s="35">
        <f>IF(H4="","",IFERROR(VLOOKUP(H4,'Riepilogo'!$J$4:$K$6,2,FALSE),0))</f>
        <v/>
      </c>
      <c r="S4" s="34">
        <f>IF(A4="","",IF(OR(H4="Cedolare secca 21%",H4="Cedolare secca 10%"),IFERROR(L4*R4,0),0))</f>
        <v/>
      </c>
      <c r="T4" s="33" t="n">
        <v>1250</v>
      </c>
      <c r="U4" s="33" t="n">
        <v>290</v>
      </c>
      <c r="V4" s="3" t="inlineStr">
        <is>
          <t>Contratto transitorio - esempio</t>
        </is>
      </c>
    </row>
    <row r="5" ht="24" customHeight="1">
      <c r="A5" s="2" t="inlineStr">
        <is>
          <t>IMM-2026-004</t>
        </is>
      </c>
      <c r="B5" s="3" t="inlineStr">
        <is>
          <t>Anna Esposito</t>
        </is>
      </c>
      <c r="C5" s="3" t="inlineStr">
        <is>
          <t>C.F. SPSNNA82C61F839W (segnaposto)</t>
        </is>
      </c>
      <c r="D5" s="3" t="inlineStr">
        <is>
          <t>Appartamento A/2</t>
        </is>
      </c>
      <c r="E5" s="3" t="inlineStr">
        <is>
          <t>Via Toledo 91</t>
        </is>
      </c>
      <c r="F5" s="3" t="inlineStr">
        <is>
          <t>Napoli</t>
        </is>
      </c>
      <c r="G5" s="3" t="inlineStr">
        <is>
          <t>4+4</t>
        </is>
      </c>
      <c r="H5" s="3" t="inlineStr">
        <is>
          <t>Ordinario</t>
        </is>
      </c>
      <c r="I5" s="32" t="n">
        <v>46023</v>
      </c>
      <c r="J5" s="5" t="n">
        <v>12</v>
      </c>
      <c r="K5" s="33" t="n">
        <v>980</v>
      </c>
      <c r="L5" s="36">
        <f>IF(OR(A5="",J5="",K5=""),"",K5*J5)</f>
        <v/>
      </c>
      <c r="M5" s="33" t="n">
        <v>640</v>
      </c>
      <c r="N5" s="36">
        <f>IF(OR(A5="",M5=""),"",M5*1.05)</f>
        <v/>
      </c>
      <c r="O5" s="37">
        <f>IF(A5="","",IF(G5="3+2 canone concordato",30%,0%))</f>
        <v/>
      </c>
      <c r="P5" s="36">
        <f>IF(A5="","",IFERROR(L5*(1-5%)*(1-O5),0))</f>
        <v/>
      </c>
      <c r="Q5" s="36">
        <f>IF(A5="","",MAX(N5,P5))</f>
        <v/>
      </c>
      <c r="R5" s="37">
        <f>IF(H5="","",IFERROR(VLOOKUP(H5,'Riepilogo'!$J$4:$K$6,2,FALSE),0))</f>
        <v/>
      </c>
      <c r="S5" s="36">
        <f>IF(A5="","",IF(OR(H5="Cedolare secca 21%",H5="Cedolare secca 10%"),IFERROR(L5*R5,0),0))</f>
        <v/>
      </c>
      <c r="T5" s="33" t="n">
        <v>1150</v>
      </c>
      <c r="U5" s="33" t="n">
        <v>250</v>
      </c>
      <c r="V5" s="3" t="inlineStr">
        <is>
          <t>Regime ordinario - esempio</t>
        </is>
      </c>
    </row>
    <row r="6" ht="24" customHeight="1">
      <c r="A6" s="2" t="inlineStr">
        <is>
          <t>IMM-2026-005</t>
        </is>
      </c>
      <c r="B6" s="3" t="inlineStr">
        <is>
          <t>Francesca Romano</t>
        </is>
      </c>
      <c r="C6" s="3" t="inlineStr">
        <is>
          <t>C.F. RMNFNC87D64A944Q (segnaposto)</t>
        </is>
      </c>
      <c r="D6" s="3" t="inlineStr">
        <is>
          <t>Trilocale A/2</t>
        </is>
      </c>
      <c r="E6" s="3" t="inlineStr">
        <is>
          <t>Via Indipendenza 24</t>
        </is>
      </c>
      <c r="F6" s="3" t="inlineStr">
        <is>
          <t>Bologna</t>
        </is>
      </c>
      <c r="G6" s="3" t="inlineStr">
        <is>
          <t>4+4</t>
        </is>
      </c>
      <c r="H6" s="3" t="inlineStr">
        <is>
          <t>Cedolare secca 21%</t>
        </is>
      </c>
      <c r="I6" s="32" t="n">
        <v>46113</v>
      </c>
      <c r="J6" s="5" t="n">
        <v>9</v>
      </c>
      <c r="K6" s="33" t="n">
        <v>1450</v>
      </c>
      <c r="L6" s="34">
        <f>IF(OR(A6="",J6="",K6=""),"",K6*J6)</f>
        <v/>
      </c>
      <c r="M6" s="33" t="n">
        <v>990</v>
      </c>
      <c r="N6" s="34">
        <f>IF(OR(A6="",M6=""),"",M6*1.05)</f>
        <v/>
      </c>
      <c r="O6" s="35">
        <f>IF(A6="","",IF(G6="3+2 canone concordato",30%,0%))</f>
        <v/>
      </c>
      <c r="P6" s="34">
        <f>IF(A6="","",IFERROR(L6*(1-5%)*(1-O6),0))</f>
        <v/>
      </c>
      <c r="Q6" s="34">
        <f>IF(A6="","",MAX(N6,P6))</f>
        <v/>
      </c>
      <c r="R6" s="35">
        <f>IF(H6="","",IFERROR(VLOOKUP(H6,'Riepilogo'!$J$4:$K$6,2,FALSE),0))</f>
        <v/>
      </c>
      <c r="S6" s="34">
        <f>IF(A6="","",IF(OR(H6="Cedolare secca 21%",H6="Cedolare secca 10%"),IFERROR(L6*R6,0),0))</f>
        <v/>
      </c>
      <c r="T6" s="33" t="n">
        <v>1740</v>
      </c>
      <c r="U6" s="33" t="n">
        <v>330</v>
      </c>
      <c r="V6" s="3" t="inlineStr">
        <is>
          <t>Contratto registrato - esempio</t>
        </is>
      </c>
    </row>
    <row r="7" ht="24" customHeight="1">
      <c r="A7" s="2" t="inlineStr">
        <is>
          <t>IMM-2026-006</t>
        </is>
      </c>
      <c r="B7" s="3" t="inlineStr">
        <is>
          <t>Giuseppe Conti</t>
        </is>
      </c>
      <c r="C7" s="3" t="inlineStr">
        <is>
          <t>C.F. CNTGPP79E21D612M (segnaposto)</t>
        </is>
      </c>
      <c r="D7" s="3" t="inlineStr">
        <is>
          <t>Appartamento A/3</t>
        </is>
      </c>
      <c r="E7" s="3" t="inlineStr">
        <is>
          <t>Via dei Calzaiuoli 18</t>
        </is>
      </c>
      <c r="F7" s="3" t="inlineStr">
        <is>
          <t>Firenze</t>
        </is>
      </c>
      <c r="G7" s="3" t="inlineStr">
        <is>
          <t>3+2 canone concordato</t>
        </is>
      </c>
      <c r="H7" s="3" t="inlineStr">
        <is>
          <t>Cedolare secca 10%</t>
        </is>
      </c>
      <c r="I7" s="32" t="n">
        <v>46023</v>
      </c>
      <c r="J7" s="5" t="n">
        <v>12</v>
      </c>
      <c r="K7" s="33" t="n">
        <v>1750</v>
      </c>
      <c r="L7" s="36">
        <f>IF(OR(A7="",J7="",K7=""),"",K7*J7)</f>
        <v/>
      </c>
      <c r="M7" s="33" t="n">
        <v>1250</v>
      </c>
      <c r="N7" s="36">
        <f>IF(OR(A7="",M7=""),"",M7*1.05)</f>
        <v/>
      </c>
      <c r="O7" s="37">
        <f>IF(A7="","",IF(G7="3+2 canone concordato",30%,0%))</f>
        <v/>
      </c>
      <c r="P7" s="36">
        <f>IF(A7="","",IFERROR(L7*(1-5%)*(1-O7),0))</f>
        <v/>
      </c>
      <c r="Q7" s="36">
        <f>IF(A7="","",MAX(N7,P7))</f>
        <v/>
      </c>
      <c r="R7" s="37">
        <f>IF(H7="","",IFERROR(VLOOKUP(H7,'Riepilogo'!$J$4:$K$6,2,FALSE),0))</f>
        <v/>
      </c>
      <c r="S7" s="36">
        <f>IF(A7="","",IF(OR(H7="Cedolare secca 21%",H7="Cedolare secca 10%"),IFERROR(L7*R7,0),0))</f>
        <v/>
      </c>
      <c r="T7" s="33" t="n">
        <v>2100</v>
      </c>
      <c r="U7" s="33" t="n">
        <v>390</v>
      </c>
      <c r="V7" s="3" t="inlineStr">
        <is>
          <t>Canone concordato - esempio</t>
        </is>
      </c>
    </row>
    <row r="8" ht="24" customHeight="1">
      <c r="A8" s="2" t="inlineStr">
        <is>
          <t>IMM-2026-007</t>
        </is>
      </c>
      <c r="B8" s="3" t="inlineStr">
        <is>
          <t>Immobiliare Verdi SRL</t>
        </is>
      </c>
      <c r="C8" s="3" t="inlineStr">
        <is>
          <t>P.IVA 01234567890 (segnaposto)</t>
        </is>
      </c>
      <c r="D8" s="3" t="inlineStr">
        <is>
          <t>Ufficio A/10</t>
        </is>
      </c>
      <c r="E8" s="3" t="inlineStr">
        <is>
          <t>Corso Porta Nuova 33</t>
        </is>
      </c>
      <c r="F8" s="3" t="inlineStr">
        <is>
          <t>Verona</t>
        </is>
      </c>
      <c r="G8" s="3" t="inlineStr">
        <is>
          <t>4+4</t>
        </is>
      </c>
      <c r="H8" s="3" t="inlineStr">
        <is>
          <t>Ordinario</t>
        </is>
      </c>
      <c r="I8" s="32" t="n">
        <v>46174</v>
      </c>
      <c r="J8" s="5" t="n">
        <v>7</v>
      </c>
      <c r="K8" s="33" t="n">
        <v>2100</v>
      </c>
      <c r="L8" s="34">
        <f>IF(OR(A8="",J8="",K8=""),"",K8*J8)</f>
        <v/>
      </c>
      <c r="M8" s="33" t="n">
        <v>1680</v>
      </c>
      <c r="N8" s="34">
        <f>IF(OR(A8="",M8=""),"",M8*1.05)</f>
        <v/>
      </c>
      <c r="O8" s="35">
        <f>IF(A8="","",IF(G8="3+2 canone concordato",30%,0%))</f>
        <v/>
      </c>
      <c r="P8" s="34">
        <f>IF(A8="","",IFERROR(L8*(1-5%)*(1-O8),0))</f>
        <v/>
      </c>
      <c r="Q8" s="34">
        <f>IF(A8="","",MAX(N8,P8))</f>
        <v/>
      </c>
      <c r="R8" s="35">
        <f>IF(H8="","",IFERROR(VLOOKUP(H8,'Riepilogo'!$J$4:$K$6,2,FALSE),0))</f>
        <v/>
      </c>
      <c r="S8" s="34">
        <f>IF(A8="","",IF(OR(H8="Cedolare secca 21%",H8="Cedolare secca 10%"),IFERROR(L8*R8,0),0))</f>
        <v/>
      </c>
      <c r="T8" s="33" t="n">
        <v>3200</v>
      </c>
      <c r="U8" s="33" t="n">
        <v>620</v>
      </c>
      <c r="V8" s="3" t="inlineStr">
        <is>
          <t>Società immobiliare - esempio</t>
        </is>
      </c>
    </row>
    <row r="9" ht="24" customHeight="1">
      <c r="A9" s="2" t="inlineStr">
        <is>
          <t>IMM-2026-008</t>
        </is>
      </c>
      <c r="B9" s="3" t="inlineStr">
        <is>
          <t>Elena Moretti</t>
        </is>
      </c>
      <c r="C9" s="3" t="inlineStr">
        <is>
          <t>C.F. MRT LNE91P52A662K (segnaposto)</t>
        </is>
      </c>
      <c r="D9" s="3" t="inlineStr">
        <is>
          <t>Monolocale A/3</t>
        </is>
      </c>
      <c r="E9" s="3" t="inlineStr">
        <is>
          <t>Via Sparano 67</t>
        </is>
      </c>
      <c r="F9" s="3" t="inlineStr">
        <is>
          <t>Bari</t>
        </is>
      </c>
      <c r="G9" s="3" t="inlineStr">
        <is>
          <t>Transitorio</t>
        </is>
      </c>
      <c r="H9" s="3" t="inlineStr">
        <is>
          <t>Cedolare secca 21%</t>
        </is>
      </c>
      <c r="I9" s="32" t="n">
        <v>46266</v>
      </c>
      <c r="J9" s="5" t="n">
        <v>4</v>
      </c>
      <c r="K9" s="33" t="n">
        <v>850</v>
      </c>
      <c r="L9" s="36">
        <f>IF(OR(A9="",J9="",K9=""),"",K9*J9)</f>
        <v/>
      </c>
      <c r="M9" s="33" t="n">
        <v>520</v>
      </c>
      <c r="N9" s="36">
        <f>IF(OR(A9="",M9=""),"",M9*1.05)</f>
        <v/>
      </c>
      <c r="O9" s="37">
        <f>IF(A9="","",IF(G9="3+2 canone concordato",30%,0%))</f>
        <v/>
      </c>
      <c r="P9" s="36">
        <f>IF(A9="","",IFERROR(L9*(1-5%)*(1-O9),0))</f>
        <v/>
      </c>
      <c r="Q9" s="36">
        <f>IF(A9="","",MAX(N9,P9))</f>
        <v/>
      </c>
      <c r="R9" s="37">
        <f>IF(H9="","",IFERROR(VLOOKUP(H9,'Riepilogo'!$J$4:$K$6,2,FALSE),0))</f>
        <v/>
      </c>
      <c r="S9" s="36">
        <f>IF(A9="","",IF(OR(H9="Cedolare secca 21%",H9="Cedolare secca 10%"),IFERROR(L9*R9,0),0))</f>
        <v/>
      </c>
      <c r="T9" s="33" t="n">
        <v>780</v>
      </c>
      <c r="U9" s="33" t="n">
        <v>180</v>
      </c>
      <c r="V9" s="3" t="inlineStr">
        <is>
          <t>Contratto transitorio - esempio</t>
        </is>
      </c>
    </row>
    <row r="10" ht="24" customHeight="1">
      <c r="A10" s="2" t="n"/>
      <c r="B10" s="3" t="n"/>
      <c r="C10" s="3" t="n"/>
      <c r="D10" s="3" t="n"/>
      <c r="E10" s="3" t="n"/>
      <c r="F10" s="3" t="n"/>
      <c r="G10" s="3" t="n"/>
      <c r="H10" s="3" t="n"/>
      <c r="I10" s="32" t="n"/>
      <c r="J10" s="5" t="n"/>
      <c r="K10" s="33" t="n"/>
      <c r="L10" s="34">
        <f>IF(OR(A10="",J10="",K10=""),"",K10*J10)</f>
        <v/>
      </c>
      <c r="M10" s="33" t="n"/>
      <c r="N10" s="34">
        <f>IF(OR(A10="",M10=""),"",M10*1.05)</f>
        <v/>
      </c>
      <c r="O10" s="35">
        <f>IF(A10="","",IF(G10="3+2 canone concordato",30%,0%))</f>
        <v/>
      </c>
      <c r="P10" s="34">
        <f>IF(A10="","",IFERROR(L10*(1-5%)*(1-O10),0))</f>
        <v/>
      </c>
      <c r="Q10" s="34">
        <f>IF(A10="","",MAX(N10,P10))</f>
        <v/>
      </c>
      <c r="R10" s="35">
        <f>IF(H10="","",IFERROR(VLOOKUP(H10,'Riepilogo'!$J$4:$K$6,2,FALSE),0))</f>
        <v/>
      </c>
      <c r="S10" s="34">
        <f>IF(A10="","",IF(OR(H10="Cedolare secca 21%",H10="Cedolare secca 10%"),IFERROR(L10*R10,0),0))</f>
        <v/>
      </c>
      <c r="T10" s="33" t="n"/>
      <c r="U10" s="33" t="n"/>
      <c r="V10" s="3" t="n"/>
    </row>
    <row r="11" ht="24" customHeight="1">
      <c r="A11" s="2" t="n"/>
      <c r="B11" s="3" t="n"/>
      <c r="C11" s="3" t="n"/>
      <c r="D11" s="3" t="n"/>
      <c r="E11" s="3" t="n"/>
      <c r="F11" s="3" t="n"/>
      <c r="G11" s="3" t="n"/>
      <c r="H11" s="3" t="n"/>
      <c r="I11" s="32" t="n"/>
      <c r="J11" s="5" t="n"/>
      <c r="K11" s="33" t="n"/>
      <c r="L11" s="36">
        <f>IF(OR(A11="",J11="",K11=""),"",K11*J11)</f>
        <v/>
      </c>
      <c r="M11" s="33" t="n"/>
      <c r="N11" s="36">
        <f>IF(OR(A11="",M11=""),"",M11*1.05)</f>
        <v/>
      </c>
      <c r="O11" s="37">
        <f>IF(A11="","",IF(G11="3+2 canone concordato",30%,0%))</f>
        <v/>
      </c>
      <c r="P11" s="36">
        <f>IF(A11="","",IFERROR(L11*(1-5%)*(1-O11),0))</f>
        <v/>
      </c>
      <c r="Q11" s="36">
        <f>IF(A11="","",MAX(N11,P11))</f>
        <v/>
      </c>
      <c r="R11" s="37">
        <f>IF(H11="","",IFERROR(VLOOKUP(H11,'Riepilogo'!$J$4:$K$6,2,FALSE),0))</f>
        <v/>
      </c>
      <c r="S11" s="36">
        <f>IF(A11="","",IF(OR(H11="Cedolare secca 21%",H11="Cedolare secca 10%"),IFERROR(L11*R11,0),0))</f>
        <v/>
      </c>
      <c r="T11" s="33" t="n"/>
      <c r="U11" s="33" t="n"/>
      <c r="V11" s="3" t="n"/>
    </row>
    <row r="12" ht="24" customHeight="1">
      <c r="A12" s="2" t="n"/>
      <c r="B12" s="3" t="n"/>
      <c r="C12" s="3" t="n"/>
      <c r="D12" s="3" t="n"/>
      <c r="E12" s="3" t="n"/>
      <c r="F12" s="3" t="n"/>
      <c r="G12" s="3" t="n"/>
      <c r="H12" s="3" t="n"/>
      <c r="I12" s="32" t="n"/>
      <c r="J12" s="5" t="n"/>
      <c r="K12" s="33" t="n"/>
      <c r="L12" s="34">
        <f>IF(OR(A12="",J12="",K12=""),"",K12*J12)</f>
        <v/>
      </c>
      <c r="M12" s="33" t="n"/>
      <c r="N12" s="34">
        <f>IF(OR(A12="",M12=""),"",M12*1.05)</f>
        <v/>
      </c>
      <c r="O12" s="35">
        <f>IF(A12="","",IF(G12="3+2 canone concordato",30%,0%))</f>
        <v/>
      </c>
      <c r="P12" s="34">
        <f>IF(A12="","",IFERROR(L12*(1-5%)*(1-O12),0))</f>
        <v/>
      </c>
      <c r="Q12" s="34">
        <f>IF(A12="","",MAX(N12,P12))</f>
        <v/>
      </c>
      <c r="R12" s="35">
        <f>IF(H12="","",IFERROR(VLOOKUP(H12,'Riepilogo'!$J$4:$K$6,2,FALSE),0))</f>
        <v/>
      </c>
      <c r="S12" s="34">
        <f>IF(A12="","",IF(OR(H12="Cedolare secca 21%",H12="Cedolare secca 10%"),IFERROR(L12*R12,0),0))</f>
        <v/>
      </c>
      <c r="T12" s="33" t="n"/>
      <c r="U12" s="33" t="n"/>
      <c r="V12" s="3" t="n"/>
    </row>
    <row r="13" ht="24" customHeight="1">
      <c r="A13" s="2" t="n"/>
      <c r="B13" s="3" t="n"/>
      <c r="C13" s="3" t="n"/>
      <c r="D13" s="3" t="n"/>
      <c r="E13" s="3" t="n"/>
      <c r="F13" s="3" t="n"/>
      <c r="G13" s="3" t="n"/>
      <c r="H13" s="3" t="n"/>
      <c r="I13" s="32" t="n"/>
      <c r="J13" s="5" t="n"/>
      <c r="K13" s="33" t="n"/>
      <c r="L13" s="36">
        <f>IF(OR(A13="",J13="",K13=""),"",K13*J13)</f>
        <v/>
      </c>
      <c r="M13" s="33" t="n"/>
      <c r="N13" s="36">
        <f>IF(OR(A13="",M13=""),"",M13*1.05)</f>
        <v/>
      </c>
      <c r="O13" s="37">
        <f>IF(A13="","",IF(G13="3+2 canone concordato",30%,0%))</f>
        <v/>
      </c>
      <c r="P13" s="36">
        <f>IF(A13="","",IFERROR(L13*(1-5%)*(1-O13),0))</f>
        <v/>
      </c>
      <c r="Q13" s="36">
        <f>IF(A13="","",MAX(N13,P13))</f>
        <v/>
      </c>
      <c r="R13" s="37">
        <f>IF(H13="","",IFERROR(VLOOKUP(H13,'Riepilogo'!$J$4:$K$6,2,FALSE),0))</f>
        <v/>
      </c>
      <c r="S13" s="36">
        <f>IF(A13="","",IF(OR(H13="Cedolare secca 21%",H13="Cedolare secca 10%"),IFERROR(L13*R13,0),0))</f>
        <v/>
      </c>
      <c r="T13" s="33" t="n"/>
      <c r="U13" s="33" t="n"/>
      <c r="V13" s="3" t="n"/>
    </row>
    <row r="14" ht="24" customHeight="1">
      <c r="A14" s="2" t="n"/>
      <c r="B14" s="3" t="n"/>
      <c r="C14" s="3" t="n"/>
      <c r="D14" s="3" t="n"/>
      <c r="E14" s="3" t="n"/>
      <c r="F14" s="3" t="n"/>
      <c r="G14" s="3" t="n"/>
      <c r="H14" s="3" t="n"/>
      <c r="I14" s="32" t="n"/>
      <c r="J14" s="5" t="n"/>
      <c r="K14" s="33" t="n"/>
      <c r="L14" s="34">
        <f>IF(OR(A14="",J14="",K14=""),"",K14*J14)</f>
        <v/>
      </c>
      <c r="M14" s="33" t="n"/>
      <c r="N14" s="34">
        <f>IF(OR(A14="",M14=""),"",M14*1.05)</f>
        <v/>
      </c>
      <c r="O14" s="35">
        <f>IF(A14="","",IF(G14="3+2 canone concordato",30%,0%))</f>
        <v/>
      </c>
      <c r="P14" s="34">
        <f>IF(A14="","",IFERROR(L14*(1-5%)*(1-O14),0))</f>
        <v/>
      </c>
      <c r="Q14" s="34">
        <f>IF(A14="","",MAX(N14,P14))</f>
        <v/>
      </c>
      <c r="R14" s="35">
        <f>IF(H14="","",IFERROR(VLOOKUP(H14,'Riepilogo'!$J$4:$K$6,2,FALSE),0))</f>
        <v/>
      </c>
      <c r="S14" s="34">
        <f>IF(A14="","",IF(OR(H14="Cedolare secca 21%",H14="Cedolare secca 10%"),IFERROR(L14*R14,0),0))</f>
        <v/>
      </c>
      <c r="T14" s="33" t="n"/>
      <c r="U14" s="33" t="n"/>
      <c r="V14" s="3" t="n"/>
    </row>
    <row r="15" ht="24" customHeight="1">
      <c r="A15" s="2" t="n"/>
      <c r="B15" s="3" t="n"/>
      <c r="C15" s="3" t="n"/>
      <c r="D15" s="3" t="n"/>
      <c r="E15" s="3" t="n"/>
      <c r="F15" s="3" t="n"/>
      <c r="G15" s="3" t="n"/>
      <c r="H15" s="3" t="n"/>
      <c r="I15" s="32" t="n"/>
      <c r="J15" s="5" t="n"/>
      <c r="K15" s="33" t="n"/>
      <c r="L15" s="36">
        <f>IF(OR(A15="",J15="",K15=""),"",K15*J15)</f>
        <v/>
      </c>
      <c r="M15" s="33" t="n"/>
      <c r="N15" s="36">
        <f>IF(OR(A15="",M15=""),"",M15*1.05)</f>
        <v/>
      </c>
      <c r="O15" s="37">
        <f>IF(A15="","",IF(G15="3+2 canone concordato",30%,0%))</f>
        <v/>
      </c>
      <c r="P15" s="36">
        <f>IF(A15="","",IFERROR(L15*(1-5%)*(1-O15),0))</f>
        <v/>
      </c>
      <c r="Q15" s="36">
        <f>IF(A15="","",MAX(N15,P15))</f>
        <v/>
      </c>
      <c r="R15" s="37">
        <f>IF(H15="","",IFERROR(VLOOKUP(H15,'Riepilogo'!$J$4:$K$6,2,FALSE),0))</f>
        <v/>
      </c>
      <c r="S15" s="36">
        <f>IF(A15="","",IF(OR(H15="Cedolare secca 21%",H15="Cedolare secca 10%"),IFERROR(L15*R15,0),0))</f>
        <v/>
      </c>
      <c r="T15" s="33" t="n"/>
      <c r="U15" s="33" t="n"/>
      <c r="V15" s="3" t="n"/>
    </row>
    <row r="16" ht="24" customHeight="1">
      <c r="A16" s="2" t="n"/>
      <c r="B16" s="3" t="n"/>
      <c r="C16" s="3" t="n"/>
      <c r="D16" s="3" t="n"/>
      <c r="E16" s="3" t="n"/>
      <c r="F16" s="3" t="n"/>
      <c r="G16" s="3" t="n"/>
      <c r="H16" s="3" t="n"/>
      <c r="I16" s="32" t="n"/>
      <c r="J16" s="5" t="n"/>
      <c r="K16" s="33" t="n"/>
      <c r="L16" s="34">
        <f>IF(OR(A16="",J16="",K16=""),"",K16*J16)</f>
        <v/>
      </c>
      <c r="M16" s="33" t="n"/>
      <c r="N16" s="34">
        <f>IF(OR(A16="",M16=""),"",M16*1.05)</f>
        <v/>
      </c>
      <c r="O16" s="35">
        <f>IF(A16="","",IF(G16="3+2 canone concordato",30%,0%))</f>
        <v/>
      </c>
      <c r="P16" s="34">
        <f>IF(A16="","",IFERROR(L16*(1-5%)*(1-O16),0))</f>
        <v/>
      </c>
      <c r="Q16" s="34">
        <f>IF(A16="","",MAX(N16,P16))</f>
        <v/>
      </c>
      <c r="R16" s="35">
        <f>IF(H16="","",IFERROR(VLOOKUP(H16,'Riepilogo'!$J$4:$K$6,2,FALSE),0))</f>
        <v/>
      </c>
      <c r="S16" s="34">
        <f>IF(A16="","",IF(OR(H16="Cedolare secca 21%",H16="Cedolare secca 10%"),IFERROR(L16*R16,0),0))</f>
        <v/>
      </c>
      <c r="T16" s="33" t="n"/>
      <c r="U16" s="33" t="n"/>
      <c r="V16" s="3" t="n"/>
    </row>
    <row r="17" ht="24" customHeight="1">
      <c r="A17" s="2" t="n"/>
      <c r="B17" s="3" t="n"/>
      <c r="C17" s="3" t="n"/>
      <c r="D17" s="3" t="n"/>
      <c r="E17" s="3" t="n"/>
      <c r="F17" s="3" t="n"/>
      <c r="G17" s="3" t="n"/>
      <c r="H17" s="3" t="n"/>
      <c r="I17" s="32" t="n"/>
      <c r="J17" s="5" t="n"/>
      <c r="K17" s="33" t="n"/>
      <c r="L17" s="36">
        <f>IF(OR(A17="",J17="",K17=""),"",K17*J17)</f>
        <v/>
      </c>
      <c r="M17" s="33" t="n"/>
      <c r="N17" s="36">
        <f>IF(OR(A17="",M17=""),"",M17*1.05)</f>
        <v/>
      </c>
      <c r="O17" s="37">
        <f>IF(A17="","",IF(G17="3+2 canone concordato",30%,0%))</f>
        <v/>
      </c>
      <c r="P17" s="36">
        <f>IF(A17="","",IFERROR(L17*(1-5%)*(1-O17),0))</f>
        <v/>
      </c>
      <c r="Q17" s="36">
        <f>IF(A17="","",MAX(N17,P17))</f>
        <v/>
      </c>
      <c r="R17" s="37">
        <f>IF(H17="","",IFERROR(VLOOKUP(H17,'Riepilogo'!$J$4:$K$6,2,FALSE),0))</f>
        <v/>
      </c>
      <c r="S17" s="36">
        <f>IF(A17="","",IF(OR(H17="Cedolare secca 21%",H17="Cedolare secca 10%"),IFERROR(L17*R17,0),0))</f>
        <v/>
      </c>
      <c r="T17" s="33" t="n"/>
      <c r="U17" s="33" t="n"/>
      <c r="V17" s="3" t="n"/>
    </row>
    <row r="18" ht="24" customHeight="1">
      <c r="A18" s="2" t="n"/>
      <c r="B18" s="3" t="n"/>
      <c r="C18" s="3" t="n"/>
      <c r="D18" s="3" t="n"/>
      <c r="E18" s="3" t="n"/>
      <c r="F18" s="3" t="n"/>
      <c r="G18" s="3" t="n"/>
      <c r="H18" s="3" t="n"/>
      <c r="I18" s="32" t="n"/>
      <c r="J18" s="5" t="n"/>
      <c r="K18" s="33" t="n"/>
      <c r="L18" s="34">
        <f>IF(OR(A18="",J18="",K18=""),"",K18*J18)</f>
        <v/>
      </c>
      <c r="M18" s="33" t="n"/>
      <c r="N18" s="34">
        <f>IF(OR(A18="",M18=""),"",M18*1.05)</f>
        <v/>
      </c>
      <c r="O18" s="35">
        <f>IF(A18="","",IF(G18="3+2 canone concordato",30%,0%))</f>
        <v/>
      </c>
      <c r="P18" s="34">
        <f>IF(A18="","",IFERROR(L18*(1-5%)*(1-O18),0))</f>
        <v/>
      </c>
      <c r="Q18" s="34">
        <f>IF(A18="","",MAX(N18,P18))</f>
        <v/>
      </c>
      <c r="R18" s="35">
        <f>IF(H18="","",IFERROR(VLOOKUP(H18,'Riepilogo'!$J$4:$K$6,2,FALSE),0))</f>
        <v/>
      </c>
      <c r="S18" s="34">
        <f>IF(A18="","",IF(OR(H18="Cedolare secca 21%",H18="Cedolare secca 10%"),IFERROR(L18*R18,0),0))</f>
        <v/>
      </c>
      <c r="T18" s="33" t="n"/>
      <c r="U18" s="33" t="n"/>
      <c r="V18" s="3" t="n"/>
    </row>
    <row r="19" ht="24" customHeight="1">
      <c r="A19" s="2" t="n"/>
      <c r="B19" s="3" t="n"/>
      <c r="C19" s="3" t="n"/>
      <c r="D19" s="3" t="n"/>
      <c r="E19" s="3" t="n"/>
      <c r="F19" s="3" t="n"/>
      <c r="G19" s="3" t="n"/>
      <c r="H19" s="3" t="n"/>
      <c r="I19" s="32" t="n"/>
      <c r="J19" s="5" t="n"/>
      <c r="K19" s="33" t="n"/>
      <c r="L19" s="36">
        <f>IF(OR(A19="",J19="",K19=""),"",K19*J19)</f>
        <v/>
      </c>
      <c r="M19" s="33" t="n"/>
      <c r="N19" s="36">
        <f>IF(OR(A19="",M19=""),"",M19*1.05)</f>
        <v/>
      </c>
      <c r="O19" s="37">
        <f>IF(A19="","",IF(G19="3+2 canone concordato",30%,0%))</f>
        <v/>
      </c>
      <c r="P19" s="36">
        <f>IF(A19="","",IFERROR(L19*(1-5%)*(1-O19),0))</f>
        <v/>
      </c>
      <c r="Q19" s="36">
        <f>IF(A19="","",MAX(N19,P19))</f>
        <v/>
      </c>
      <c r="R19" s="37">
        <f>IF(H19="","",IFERROR(VLOOKUP(H19,'Riepilogo'!$J$4:$K$6,2,FALSE),0))</f>
        <v/>
      </c>
      <c r="S19" s="36">
        <f>IF(A19="","",IF(OR(H19="Cedolare secca 21%",H19="Cedolare secca 10%"),IFERROR(L19*R19,0),0))</f>
        <v/>
      </c>
      <c r="T19" s="33" t="n"/>
      <c r="U19" s="33" t="n"/>
      <c r="V19" s="3" t="n"/>
    </row>
    <row r="20" ht="24" customHeight="1">
      <c r="A20" s="2" t="n"/>
      <c r="B20" s="3" t="n"/>
      <c r="C20" s="3" t="n"/>
      <c r="D20" s="3" t="n"/>
      <c r="E20" s="3" t="n"/>
      <c r="F20" s="3" t="n"/>
      <c r="G20" s="3" t="n"/>
      <c r="H20" s="3" t="n"/>
      <c r="I20" s="32" t="n"/>
      <c r="J20" s="5" t="n"/>
      <c r="K20" s="33" t="n"/>
      <c r="L20" s="34">
        <f>IF(OR(A20="",J20="",K20=""),"",K20*J20)</f>
        <v/>
      </c>
      <c r="M20" s="33" t="n"/>
      <c r="N20" s="34">
        <f>IF(OR(A20="",M20=""),"",M20*1.05)</f>
        <v/>
      </c>
      <c r="O20" s="35">
        <f>IF(A20="","",IF(G20="3+2 canone concordato",30%,0%))</f>
        <v/>
      </c>
      <c r="P20" s="34">
        <f>IF(A20="","",IFERROR(L20*(1-5%)*(1-O20),0))</f>
        <v/>
      </c>
      <c r="Q20" s="34">
        <f>IF(A20="","",MAX(N20,P20))</f>
        <v/>
      </c>
      <c r="R20" s="35">
        <f>IF(H20="","",IFERROR(VLOOKUP(H20,'Riepilogo'!$J$4:$K$6,2,FALSE),0))</f>
        <v/>
      </c>
      <c r="S20" s="34">
        <f>IF(A20="","",IF(OR(H20="Cedolare secca 21%",H20="Cedolare secca 10%"),IFERROR(L20*R20,0),0))</f>
        <v/>
      </c>
      <c r="T20" s="33" t="n"/>
      <c r="U20" s="33" t="n"/>
      <c r="V20" s="3" t="n"/>
    </row>
    <row r="21" ht="24" customHeight="1">
      <c r="A21" s="2" t="n"/>
      <c r="B21" s="3" t="n"/>
      <c r="C21" s="3" t="n"/>
      <c r="D21" s="3" t="n"/>
      <c r="E21" s="3" t="n"/>
      <c r="F21" s="3" t="n"/>
      <c r="G21" s="3" t="n"/>
      <c r="H21" s="3" t="n"/>
      <c r="I21" s="32" t="n"/>
      <c r="J21" s="5" t="n"/>
      <c r="K21" s="33" t="n"/>
      <c r="L21" s="36">
        <f>IF(OR(A21="",J21="",K21=""),"",K21*J21)</f>
        <v/>
      </c>
      <c r="M21" s="33" t="n"/>
      <c r="N21" s="36">
        <f>IF(OR(A21="",M21=""),"",M21*1.05)</f>
        <v/>
      </c>
      <c r="O21" s="37">
        <f>IF(A21="","",IF(G21="3+2 canone concordato",30%,0%))</f>
        <v/>
      </c>
      <c r="P21" s="36">
        <f>IF(A21="","",IFERROR(L21*(1-5%)*(1-O21),0))</f>
        <v/>
      </c>
      <c r="Q21" s="36">
        <f>IF(A21="","",MAX(N21,P21))</f>
        <v/>
      </c>
      <c r="R21" s="37">
        <f>IF(H21="","",IFERROR(VLOOKUP(H21,'Riepilogo'!$J$4:$K$6,2,FALSE),0))</f>
        <v/>
      </c>
      <c r="S21" s="36">
        <f>IF(A21="","",IF(OR(H21="Cedolare secca 21%",H21="Cedolare secca 10%"),IFERROR(L21*R21,0),0))</f>
        <v/>
      </c>
      <c r="T21" s="33" t="n"/>
      <c r="U21" s="33" t="n"/>
      <c r="V21" s="3" t="n"/>
    </row>
    <row r="22" ht="24" customHeight="1">
      <c r="A22" s="2" t="n"/>
      <c r="B22" s="3" t="n"/>
      <c r="C22" s="3" t="n"/>
      <c r="D22" s="3" t="n"/>
      <c r="E22" s="3" t="n"/>
      <c r="F22" s="3" t="n"/>
      <c r="G22" s="3" t="n"/>
      <c r="H22" s="3" t="n"/>
      <c r="I22" s="32" t="n"/>
      <c r="J22" s="5" t="n"/>
      <c r="K22" s="33" t="n"/>
      <c r="L22" s="34">
        <f>IF(OR(A22="",J22="",K22=""),"",K22*J22)</f>
        <v/>
      </c>
      <c r="M22" s="33" t="n"/>
      <c r="N22" s="34">
        <f>IF(OR(A22="",M22=""),"",M22*1.05)</f>
        <v/>
      </c>
      <c r="O22" s="35">
        <f>IF(A22="","",IF(G22="3+2 canone concordato",30%,0%))</f>
        <v/>
      </c>
      <c r="P22" s="34">
        <f>IF(A22="","",IFERROR(L22*(1-5%)*(1-O22),0))</f>
        <v/>
      </c>
      <c r="Q22" s="34">
        <f>IF(A22="","",MAX(N22,P22))</f>
        <v/>
      </c>
      <c r="R22" s="35">
        <f>IF(H22="","",IFERROR(VLOOKUP(H22,'Riepilogo'!$J$4:$K$6,2,FALSE),0))</f>
        <v/>
      </c>
      <c r="S22" s="34">
        <f>IF(A22="","",IF(OR(H22="Cedolare secca 21%",H22="Cedolare secca 10%"),IFERROR(L22*R22,0),0))</f>
        <v/>
      </c>
      <c r="T22" s="33" t="n"/>
      <c r="U22" s="33" t="n"/>
      <c r="V22" s="3" t="n"/>
    </row>
    <row r="23" ht="24" customHeight="1">
      <c r="A23" s="2" t="n"/>
      <c r="B23" s="3" t="n"/>
      <c r="C23" s="3" t="n"/>
      <c r="D23" s="3" t="n"/>
      <c r="E23" s="3" t="n"/>
      <c r="F23" s="3" t="n"/>
      <c r="G23" s="3" t="n"/>
      <c r="H23" s="3" t="n"/>
      <c r="I23" s="32" t="n"/>
      <c r="J23" s="5" t="n"/>
      <c r="K23" s="33" t="n"/>
      <c r="L23" s="36">
        <f>IF(OR(A23="",J23="",K23=""),"",K23*J23)</f>
        <v/>
      </c>
      <c r="M23" s="33" t="n"/>
      <c r="N23" s="36">
        <f>IF(OR(A23="",M23=""),"",M23*1.05)</f>
        <v/>
      </c>
      <c r="O23" s="37">
        <f>IF(A23="","",IF(G23="3+2 canone concordato",30%,0%))</f>
        <v/>
      </c>
      <c r="P23" s="36">
        <f>IF(A23="","",IFERROR(L23*(1-5%)*(1-O23),0))</f>
        <v/>
      </c>
      <c r="Q23" s="36">
        <f>IF(A23="","",MAX(N23,P23))</f>
        <v/>
      </c>
      <c r="R23" s="37">
        <f>IF(H23="","",IFERROR(VLOOKUP(H23,'Riepilogo'!$J$4:$K$6,2,FALSE),0))</f>
        <v/>
      </c>
      <c r="S23" s="36">
        <f>IF(A23="","",IF(OR(H23="Cedolare secca 21%",H23="Cedolare secca 10%"),IFERROR(L23*R23,0),0))</f>
        <v/>
      </c>
      <c r="T23" s="33" t="n"/>
      <c r="U23" s="33" t="n"/>
      <c r="V23" s="3" t="n"/>
    </row>
    <row r="24" ht="24" customHeight="1">
      <c r="A24" s="2" t="n"/>
      <c r="B24" s="3" t="n"/>
      <c r="C24" s="3" t="n"/>
      <c r="D24" s="3" t="n"/>
      <c r="E24" s="3" t="n"/>
      <c r="F24" s="3" t="n"/>
      <c r="G24" s="3" t="n"/>
      <c r="H24" s="3" t="n"/>
      <c r="I24" s="32" t="n"/>
      <c r="J24" s="5" t="n"/>
      <c r="K24" s="33" t="n"/>
      <c r="L24" s="34">
        <f>IF(OR(A24="",J24="",K24=""),"",K24*J24)</f>
        <v/>
      </c>
      <c r="M24" s="33" t="n"/>
      <c r="N24" s="34">
        <f>IF(OR(A24="",M24=""),"",M24*1.05)</f>
        <v/>
      </c>
      <c r="O24" s="35">
        <f>IF(A24="","",IF(G24="3+2 canone concordato",30%,0%))</f>
        <v/>
      </c>
      <c r="P24" s="34">
        <f>IF(A24="","",IFERROR(L24*(1-5%)*(1-O24),0))</f>
        <v/>
      </c>
      <c r="Q24" s="34">
        <f>IF(A24="","",MAX(N24,P24))</f>
        <v/>
      </c>
      <c r="R24" s="35">
        <f>IF(H24="","",IFERROR(VLOOKUP(H24,'Riepilogo'!$J$4:$K$6,2,FALSE),0))</f>
        <v/>
      </c>
      <c r="S24" s="34">
        <f>IF(A24="","",IF(OR(H24="Cedolare secca 21%",H24="Cedolare secca 10%"),IFERROR(L24*R24,0),0))</f>
        <v/>
      </c>
      <c r="T24" s="33" t="n"/>
      <c r="U24" s="33" t="n"/>
      <c r="V24" s="3" t="n"/>
    </row>
    <row r="25" ht="24" customHeight="1">
      <c r="A25" s="2" t="n"/>
      <c r="B25" s="3" t="n"/>
      <c r="C25" s="3" t="n"/>
      <c r="D25" s="3" t="n"/>
      <c r="E25" s="3" t="n"/>
      <c r="F25" s="3" t="n"/>
      <c r="G25" s="3" t="n"/>
      <c r="H25" s="3" t="n"/>
      <c r="I25" s="32" t="n"/>
      <c r="J25" s="5" t="n"/>
      <c r="K25" s="33" t="n"/>
      <c r="L25" s="36">
        <f>IF(OR(A25="",J25="",K25=""),"",K25*J25)</f>
        <v/>
      </c>
      <c r="M25" s="33" t="n"/>
      <c r="N25" s="36">
        <f>IF(OR(A25="",M25=""),"",M25*1.05)</f>
        <v/>
      </c>
      <c r="O25" s="37">
        <f>IF(A25="","",IF(G25="3+2 canone concordato",30%,0%))</f>
        <v/>
      </c>
      <c r="P25" s="36">
        <f>IF(A25="","",IFERROR(L25*(1-5%)*(1-O25),0))</f>
        <v/>
      </c>
      <c r="Q25" s="36">
        <f>IF(A25="","",MAX(N25,P25))</f>
        <v/>
      </c>
      <c r="R25" s="37">
        <f>IF(H25="","",IFERROR(VLOOKUP(H25,'Riepilogo'!$J$4:$K$6,2,FALSE),0))</f>
        <v/>
      </c>
      <c r="S25" s="36">
        <f>IF(A25="","",IF(OR(H25="Cedolare secca 21%",H25="Cedolare secca 10%"),IFERROR(L25*R25,0),0))</f>
        <v/>
      </c>
      <c r="T25" s="33" t="n"/>
      <c r="U25" s="33" t="n"/>
      <c r="V25" s="3" t="n"/>
    </row>
    <row r="26" ht="24" customHeight="1">
      <c r="A26" s="2" t="n"/>
      <c r="B26" s="3" t="n"/>
      <c r="C26" s="3" t="n"/>
      <c r="D26" s="3" t="n"/>
      <c r="E26" s="3" t="n"/>
      <c r="F26" s="3" t="n"/>
      <c r="G26" s="3" t="n"/>
      <c r="H26" s="3" t="n"/>
      <c r="I26" s="32" t="n"/>
      <c r="J26" s="5" t="n"/>
      <c r="K26" s="33" t="n"/>
      <c r="L26" s="34">
        <f>IF(OR(A26="",J26="",K26=""),"",K26*J26)</f>
        <v/>
      </c>
      <c r="M26" s="33" t="n"/>
      <c r="N26" s="34">
        <f>IF(OR(A26="",M26=""),"",M26*1.05)</f>
        <v/>
      </c>
      <c r="O26" s="35">
        <f>IF(A26="","",IF(G26="3+2 canone concordato",30%,0%))</f>
        <v/>
      </c>
      <c r="P26" s="34">
        <f>IF(A26="","",IFERROR(L26*(1-5%)*(1-O26),0))</f>
        <v/>
      </c>
      <c r="Q26" s="34">
        <f>IF(A26="","",MAX(N26,P26))</f>
        <v/>
      </c>
      <c r="R26" s="35">
        <f>IF(H26="","",IFERROR(VLOOKUP(H26,'Riepilogo'!$J$4:$K$6,2,FALSE),0))</f>
        <v/>
      </c>
      <c r="S26" s="34">
        <f>IF(A26="","",IF(OR(H26="Cedolare secca 21%",H26="Cedolare secca 10%"),IFERROR(L26*R26,0),0))</f>
        <v/>
      </c>
      <c r="T26" s="33" t="n"/>
      <c r="U26" s="33" t="n"/>
      <c r="V26" s="3" t="n"/>
    </row>
    <row r="27" ht="24" customHeight="1">
      <c r="A27" s="2" t="n"/>
      <c r="B27" s="3" t="n"/>
      <c r="C27" s="3" t="n"/>
      <c r="D27" s="3" t="n"/>
      <c r="E27" s="3" t="n"/>
      <c r="F27" s="3" t="n"/>
      <c r="G27" s="3" t="n"/>
      <c r="H27" s="3" t="n"/>
      <c r="I27" s="32" t="n"/>
      <c r="J27" s="5" t="n"/>
      <c r="K27" s="33" t="n"/>
      <c r="L27" s="36">
        <f>IF(OR(A27="",J27="",K27=""),"",K27*J27)</f>
        <v/>
      </c>
      <c r="M27" s="33" t="n"/>
      <c r="N27" s="36">
        <f>IF(OR(A27="",M27=""),"",M27*1.05)</f>
        <v/>
      </c>
      <c r="O27" s="37">
        <f>IF(A27="","",IF(G27="3+2 canone concordato",30%,0%))</f>
        <v/>
      </c>
      <c r="P27" s="36">
        <f>IF(A27="","",IFERROR(L27*(1-5%)*(1-O27),0))</f>
        <v/>
      </c>
      <c r="Q27" s="36">
        <f>IF(A27="","",MAX(N27,P27))</f>
        <v/>
      </c>
      <c r="R27" s="37">
        <f>IF(H27="","",IFERROR(VLOOKUP(H27,'Riepilogo'!$J$4:$K$6,2,FALSE),0))</f>
        <v/>
      </c>
      <c r="S27" s="36">
        <f>IF(A27="","",IF(OR(H27="Cedolare secca 21%",H27="Cedolare secca 10%"),IFERROR(L27*R27,0),0))</f>
        <v/>
      </c>
      <c r="T27" s="33" t="n"/>
      <c r="U27" s="33" t="n"/>
      <c r="V27" s="3" t="n"/>
    </row>
    <row r="28" ht="24" customHeight="1">
      <c r="A28" s="2" t="n"/>
      <c r="B28" s="3" t="n"/>
      <c r="C28" s="3" t="n"/>
      <c r="D28" s="3" t="n"/>
      <c r="E28" s="3" t="n"/>
      <c r="F28" s="3" t="n"/>
      <c r="G28" s="3" t="n"/>
      <c r="H28" s="3" t="n"/>
      <c r="I28" s="32" t="n"/>
      <c r="J28" s="5" t="n"/>
      <c r="K28" s="33" t="n"/>
      <c r="L28" s="34">
        <f>IF(OR(A28="",J28="",K28=""),"",K28*J28)</f>
        <v/>
      </c>
      <c r="M28" s="33" t="n"/>
      <c r="N28" s="34">
        <f>IF(OR(A28="",M28=""),"",M28*1.05)</f>
        <v/>
      </c>
      <c r="O28" s="35">
        <f>IF(A28="","",IF(G28="3+2 canone concordato",30%,0%))</f>
        <v/>
      </c>
      <c r="P28" s="34">
        <f>IF(A28="","",IFERROR(L28*(1-5%)*(1-O28),0))</f>
        <v/>
      </c>
      <c r="Q28" s="34">
        <f>IF(A28="","",MAX(N28,P28))</f>
        <v/>
      </c>
      <c r="R28" s="35">
        <f>IF(H28="","",IFERROR(VLOOKUP(H28,'Riepilogo'!$J$4:$K$6,2,FALSE),0))</f>
        <v/>
      </c>
      <c r="S28" s="34">
        <f>IF(A28="","",IF(OR(H28="Cedolare secca 21%",H28="Cedolare secca 10%"),IFERROR(L28*R28,0),0))</f>
        <v/>
      </c>
      <c r="T28" s="33" t="n"/>
      <c r="U28" s="33" t="n"/>
      <c r="V28" s="3" t="n"/>
    </row>
    <row r="29" ht="24" customHeight="1">
      <c r="A29" s="2" t="n"/>
      <c r="B29" s="3" t="n"/>
      <c r="C29" s="3" t="n"/>
      <c r="D29" s="3" t="n"/>
      <c r="E29" s="3" t="n"/>
      <c r="F29" s="3" t="n"/>
      <c r="G29" s="3" t="n"/>
      <c r="H29" s="3" t="n"/>
      <c r="I29" s="32" t="n"/>
      <c r="J29" s="5" t="n"/>
      <c r="K29" s="33" t="n"/>
      <c r="L29" s="36">
        <f>IF(OR(A29="",J29="",K29=""),"",K29*J29)</f>
        <v/>
      </c>
      <c r="M29" s="33" t="n"/>
      <c r="N29" s="36">
        <f>IF(OR(A29="",M29=""),"",M29*1.05)</f>
        <v/>
      </c>
      <c r="O29" s="37">
        <f>IF(A29="","",IF(G29="3+2 canone concordato",30%,0%))</f>
        <v/>
      </c>
      <c r="P29" s="36">
        <f>IF(A29="","",IFERROR(L29*(1-5%)*(1-O29),0))</f>
        <v/>
      </c>
      <c r="Q29" s="36">
        <f>IF(A29="","",MAX(N29,P29))</f>
        <v/>
      </c>
      <c r="R29" s="37">
        <f>IF(H29="","",IFERROR(VLOOKUP(H29,'Riepilogo'!$J$4:$K$6,2,FALSE),0))</f>
        <v/>
      </c>
      <c r="S29" s="36">
        <f>IF(A29="","",IF(OR(H29="Cedolare secca 21%",H29="Cedolare secca 10%"),IFERROR(L29*R29,0),0))</f>
        <v/>
      </c>
      <c r="T29" s="33" t="n"/>
      <c r="U29" s="33" t="n"/>
      <c r="V29" s="3" t="n"/>
    </row>
    <row r="30" ht="24" customHeight="1">
      <c r="A30" s="2" t="n"/>
      <c r="B30" s="3" t="n"/>
      <c r="C30" s="3" t="n"/>
      <c r="D30" s="3" t="n"/>
      <c r="E30" s="3" t="n"/>
      <c r="F30" s="3" t="n"/>
      <c r="G30" s="3" t="n"/>
      <c r="H30" s="3" t="n"/>
      <c r="I30" s="32" t="n"/>
      <c r="J30" s="5" t="n"/>
      <c r="K30" s="33" t="n"/>
      <c r="L30" s="34">
        <f>IF(OR(A30="",J30="",K30=""),"",K30*J30)</f>
        <v/>
      </c>
      <c r="M30" s="33" t="n"/>
      <c r="N30" s="34">
        <f>IF(OR(A30="",M30=""),"",M30*1.05)</f>
        <v/>
      </c>
      <c r="O30" s="35">
        <f>IF(A30="","",IF(G30="3+2 canone concordato",30%,0%))</f>
        <v/>
      </c>
      <c r="P30" s="34">
        <f>IF(A30="","",IFERROR(L30*(1-5%)*(1-O30),0))</f>
        <v/>
      </c>
      <c r="Q30" s="34">
        <f>IF(A30="","",MAX(N30,P30))</f>
        <v/>
      </c>
      <c r="R30" s="35">
        <f>IF(H30="","",IFERROR(VLOOKUP(H30,'Riepilogo'!$J$4:$K$6,2,FALSE),0))</f>
        <v/>
      </c>
      <c r="S30" s="34">
        <f>IF(A30="","",IF(OR(H30="Cedolare secca 21%",H30="Cedolare secca 10%"),IFERROR(L30*R30,0),0))</f>
        <v/>
      </c>
      <c r="T30" s="33" t="n"/>
      <c r="U30" s="33" t="n"/>
      <c r="V30" s="3" t="n"/>
    </row>
    <row r="31" ht="24" customHeight="1">
      <c r="A31" s="2" t="n"/>
      <c r="B31" s="3" t="n"/>
      <c r="C31" s="3" t="n"/>
      <c r="D31" s="3" t="n"/>
      <c r="E31" s="3" t="n"/>
      <c r="F31" s="3" t="n"/>
      <c r="G31" s="3" t="n"/>
      <c r="H31" s="3" t="n"/>
      <c r="I31" s="32" t="n"/>
      <c r="J31" s="5" t="n"/>
      <c r="K31" s="33" t="n"/>
      <c r="L31" s="36">
        <f>IF(OR(A31="",J31="",K31=""),"",K31*J31)</f>
        <v/>
      </c>
      <c r="M31" s="33" t="n"/>
      <c r="N31" s="36">
        <f>IF(OR(A31="",M31=""),"",M31*1.05)</f>
        <v/>
      </c>
      <c r="O31" s="37">
        <f>IF(A31="","",IF(G31="3+2 canone concordato",30%,0%))</f>
        <v/>
      </c>
      <c r="P31" s="36">
        <f>IF(A31="","",IFERROR(L31*(1-5%)*(1-O31),0))</f>
        <v/>
      </c>
      <c r="Q31" s="36">
        <f>IF(A31="","",MAX(N31,P31))</f>
        <v/>
      </c>
      <c r="R31" s="37">
        <f>IF(H31="","",IFERROR(VLOOKUP(H31,'Riepilogo'!$J$4:$K$6,2,FALSE),0))</f>
        <v/>
      </c>
      <c r="S31" s="36">
        <f>IF(A31="","",IF(OR(H31="Cedolare secca 21%",H31="Cedolare secca 10%"),IFERROR(L31*R31,0),0))</f>
        <v/>
      </c>
      <c r="T31" s="33" t="n"/>
      <c r="U31" s="33" t="n"/>
      <c r="V31" s="3" t="n"/>
    </row>
    <row r="32" ht="24" customHeight="1">
      <c r="A32" s="2" t="n"/>
      <c r="B32" s="3" t="n"/>
      <c r="C32" s="3" t="n"/>
      <c r="D32" s="3" t="n"/>
      <c r="E32" s="3" t="n"/>
      <c r="F32" s="3" t="n"/>
      <c r="G32" s="3" t="n"/>
      <c r="H32" s="3" t="n"/>
      <c r="I32" s="32" t="n"/>
      <c r="J32" s="5" t="n"/>
      <c r="K32" s="33" t="n"/>
      <c r="L32" s="34">
        <f>IF(OR(A32="",J32="",K32=""),"",K32*J32)</f>
        <v/>
      </c>
      <c r="M32" s="33" t="n"/>
      <c r="N32" s="34">
        <f>IF(OR(A32="",M32=""),"",M32*1.05)</f>
        <v/>
      </c>
      <c r="O32" s="35">
        <f>IF(A32="","",IF(G32="3+2 canone concordato",30%,0%))</f>
        <v/>
      </c>
      <c r="P32" s="34">
        <f>IF(A32="","",IFERROR(L32*(1-5%)*(1-O32),0))</f>
        <v/>
      </c>
      <c r="Q32" s="34">
        <f>IF(A32="","",MAX(N32,P32))</f>
        <v/>
      </c>
      <c r="R32" s="35">
        <f>IF(H32="","",IFERROR(VLOOKUP(H32,'Riepilogo'!$J$4:$K$6,2,FALSE),0))</f>
        <v/>
      </c>
      <c r="S32" s="34">
        <f>IF(A32="","",IF(OR(H32="Cedolare secca 21%",H32="Cedolare secca 10%"),IFERROR(L32*R32,0),0))</f>
        <v/>
      </c>
      <c r="T32" s="33" t="n"/>
      <c r="U32" s="33" t="n"/>
      <c r="V32" s="3" t="n"/>
    </row>
    <row r="33" ht="24" customHeight="1">
      <c r="A33" s="2" t="n"/>
      <c r="B33" s="3" t="n"/>
      <c r="C33" s="3" t="n"/>
      <c r="D33" s="3" t="n"/>
      <c r="E33" s="3" t="n"/>
      <c r="F33" s="3" t="n"/>
      <c r="G33" s="3" t="n"/>
      <c r="H33" s="3" t="n"/>
      <c r="I33" s="32" t="n"/>
      <c r="J33" s="5" t="n"/>
      <c r="K33" s="33" t="n"/>
      <c r="L33" s="36">
        <f>IF(OR(A33="",J33="",K33=""),"",K33*J33)</f>
        <v/>
      </c>
      <c r="M33" s="33" t="n"/>
      <c r="N33" s="36">
        <f>IF(OR(A33="",M33=""),"",M33*1.05)</f>
        <v/>
      </c>
      <c r="O33" s="37">
        <f>IF(A33="","",IF(G33="3+2 canone concordato",30%,0%))</f>
        <v/>
      </c>
      <c r="P33" s="36">
        <f>IF(A33="","",IFERROR(L33*(1-5%)*(1-O33),0))</f>
        <v/>
      </c>
      <c r="Q33" s="36">
        <f>IF(A33="","",MAX(N33,P33))</f>
        <v/>
      </c>
      <c r="R33" s="37">
        <f>IF(H33="","",IFERROR(VLOOKUP(H33,'Riepilogo'!$J$4:$K$6,2,FALSE),0))</f>
        <v/>
      </c>
      <c r="S33" s="36">
        <f>IF(A33="","",IF(OR(H33="Cedolare secca 21%",H33="Cedolare secca 10%"),IFERROR(L33*R33,0),0))</f>
        <v/>
      </c>
      <c r="T33" s="33" t="n"/>
      <c r="U33" s="33" t="n"/>
      <c r="V33" s="3" t="n"/>
    </row>
    <row r="34" ht="24" customHeight="1">
      <c r="A34" s="2" t="n"/>
      <c r="B34" s="3" t="n"/>
      <c r="C34" s="3" t="n"/>
      <c r="D34" s="3" t="n"/>
      <c r="E34" s="3" t="n"/>
      <c r="F34" s="3" t="n"/>
      <c r="G34" s="3" t="n"/>
      <c r="H34" s="3" t="n"/>
      <c r="I34" s="32" t="n"/>
      <c r="J34" s="5" t="n"/>
      <c r="K34" s="33" t="n"/>
      <c r="L34" s="34">
        <f>IF(OR(A34="",J34="",K34=""),"",K34*J34)</f>
        <v/>
      </c>
      <c r="M34" s="33" t="n"/>
      <c r="N34" s="34">
        <f>IF(OR(A34="",M34=""),"",M34*1.05)</f>
        <v/>
      </c>
      <c r="O34" s="35">
        <f>IF(A34="","",IF(G34="3+2 canone concordato",30%,0%))</f>
        <v/>
      </c>
      <c r="P34" s="34">
        <f>IF(A34="","",IFERROR(L34*(1-5%)*(1-O34),0))</f>
        <v/>
      </c>
      <c r="Q34" s="34">
        <f>IF(A34="","",MAX(N34,P34))</f>
        <v/>
      </c>
      <c r="R34" s="35">
        <f>IF(H34="","",IFERROR(VLOOKUP(H34,'Riepilogo'!$J$4:$K$6,2,FALSE),0))</f>
        <v/>
      </c>
      <c r="S34" s="34">
        <f>IF(A34="","",IF(OR(H34="Cedolare secca 21%",H34="Cedolare secca 10%"),IFERROR(L34*R34,0),0))</f>
        <v/>
      </c>
      <c r="T34" s="33" t="n"/>
      <c r="U34" s="33" t="n"/>
      <c r="V34" s="3" t="n"/>
    </row>
    <row r="35" ht="24" customHeight="1">
      <c r="A35" s="2" t="n"/>
      <c r="B35" s="3" t="n"/>
      <c r="C35" s="3" t="n"/>
      <c r="D35" s="3" t="n"/>
      <c r="E35" s="3" t="n"/>
      <c r="F35" s="3" t="n"/>
      <c r="G35" s="3" t="n"/>
      <c r="H35" s="3" t="n"/>
      <c r="I35" s="32" t="n"/>
      <c r="J35" s="5" t="n"/>
      <c r="K35" s="33" t="n"/>
      <c r="L35" s="36">
        <f>IF(OR(A35="",J35="",K35=""),"",K35*J35)</f>
        <v/>
      </c>
      <c r="M35" s="33" t="n"/>
      <c r="N35" s="36">
        <f>IF(OR(A35="",M35=""),"",M35*1.05)</f>
        <v/>
      </c>
      <c r="O35" s="37">
        <f>IF(A35="","",IF(G35="3+2 canone concordato",30%,0%))</f>
        <v/>
      </c>
      <c r="P35" s="36">
        <f>IF(A35="","",IFERROR(L35*(1-5%)*(1-O35),0))</f>
        <v/>
      </c>
      <c r="Q35" s="36">
        <f>IF(A35="","",MAX(N35,P35))</f>
        <v/>
      </c>
      <c r="R35" s="37">
        <f>IF(H35="","",IFERROR(VLOOKUP(H35,'Riepilogo'!$J$4:$K$6,2,FALSE),0))</f>
        <v/>
      </c>
      <c r="S35" s="36">
        <f>IF(A35="","",IF(OR(H35="Cedolare secca 21%",H35="Cedolare secca 10%"),IFERROR(L35*R35,0),0))</f>
        <v/>
      </c>
      <c r="T35" s="33" t="n"/>
      <c r="U35" s="33" t="n"/>
      <c r="V35" s="3" t="n"/>
    </row>
    <row r="36" ht="24" customHeight="1">
      <c r="A36" s="2" t="n"/>
      <c r="B36" s="3" t="n"/>
      <c r="C36" s="3" t="n"/>
      <c r="D36" s="3" t="n"/>
      <c r="E36" s="3" t="n"/>
      <c r="F36" s="3" t="n"/>
      <c r="G36" s="3" t="n"/>
      <c r="H36" s="3" t="n"/>
      <c r="I36" s="32" t="n"/>
      <c r="J36" s="5" t="n"/>
      <c r="K36" s="33" t="n"/>
      <c r="L36" s="34">
        <f>IF(OR(A36="",J36="",K36=""),"",K36*J36)</f>
        <v/>
      </c>
      <c r="M36" s="33" t="n"/>
      <c r="N36" s="34">
        <f>IF(OR(A36="",M36=""),"",M36*1.05)</f>
        <v/>
      </c>
      <c r="O36" s="35">
        <f>IF(A36="","",IF(G36="3+2 canone concordato",30%,0%))</f>
        <v/>
      </c>
      <c r="P36" s="34">
        <f>IF(A36="","",IFERROR(L36*(1-5%)*(1-O36),0))</f>
        <v/>
      </c>
      <c r="Q36" s="34">
        <f>IF(A36="","",MAX(N36,P36))</f>
        <v/>
      </c>
      <c r="R36" s="35">
        <f>IF(H36="","",IFERROR(VLOOKUP(H36,'Riepilogo'!$J$4:$K$6,2,FALSE),0))</f>
        <v/>
      </c>
      <c r="S36" s="34">
        <f>IF(A36="","",IF(OR(H36="Cedolare secca 21%",H36="Cedolare secca 10%"),IFERROR(L36*R36,0),0))</f>
        <v/>
      </c>
      <c r="T36" s="33" t="n"/>
      <c r="U36" s="33" t="n"/>
      <c r="V36" s="3" t="n"/>
    </row>
    <row r="37" ht="24" customHeight="1">
      <c r="A37" s="2" t="n"/>
      <c r="B37" s="3" t="n"/>
      <c r="C37" s="3" t="n"/>
      <c r="D37" s="3" t="n"/>
      <c r="E37" s="3" t="n"/>
      <c r="F37" s="3" t="n"/>
      <c r="G37" s="3" t="n"/>
      <c r="H37" s="3" t="n"/>
      <c r="I37" s="32" t="n"/>
      <c r="J37" s="5" t="n"/>
      <c r="K37" s="33" t="n"/>
      <c r="L37" s="36">
        <f>IF(OR(A37="",J37="",K37=""),"",K37*J37)</f>
        <v/>
      </c>
      <c r="M37" s="33" t="n"/>
      <c r="N37" s="36">
        <f>IF(OR(A37="",M37=""),"",M37*1.05)</f>
        <v/>
      </c>
      <c r="O37" s="37">
        <f>IF(A37="","",IF(G37="3+2 canone concordato",30%,0%))</f>
        <v/>
      </c>
      <c r="P37" s="36">
        <f>IF(A37="","",IFERROR(L37*(1-5%)*(1-O37),0))</f>
        <v/>
      </c>
      <c r="Q37" s="36">
        <f>IF(A37="","",MAX(N37,P37))</f>
        <v/>
      </c>
      <c r="R37" s="37">
        <f>IF(H37="","",IFERROR(VLOOKUP(H37,'Riepilogo'!$J$4:$K$6,2,FALSE),0))</f>
        <v/>
      </c>
      <c r="S37" s="36">
        <f>IF(A37="","",IF(OR(H37="Cedolare secca 21%",H37="Cedolare secca 10%"),IFERROR(L37*R37,0),0))</f>
        <v/>
      </c>
      <c r="T37" s="33" t="n"/>
      <c r="U37" s="33" t="n"/>
      <c r="V37" s="3" t="n"/>
    </row>
    <row r="38" ht="24" customHeight="1">
      <c r="A38" s="2" t="n"/>
      <c r="B38" s="3" t="n"/>
      <c r="C38" s="3" t="n"/>
      <c r="D38" s="3" t="n"/>
      <c r="E38" s="3" t="n"/>
      <c r="F38" s="3" t="n"/>
      <c r="G38" s="3" t="n"/>
      <c r="H38" s="3" t="n"/>
      <c r="I38" s="32" t="n"/>
      <c r="J38" s="5" t="n"/>
      <c r="K38" s="33" t="n"/>
      <c r="L38" s="34">
        <f>IF(OR(A38="",J38="",K38=""),"",K38*J38)</f>
        <v/>
      </c>
      <c r="M38" s="33" t="n"/>
      <c r="N38" s="34">
        <f>IF(OR(A38="",M38=""),"",M38*1.05)</f>
        <v/>
      </c>
      <c r="O38" s="35">
        <f>IF(A38="","",IF(G38="3+2 canone concordato",30%,0%))</f>
        <v/>
      </c>
      <c r="P38" s="34">
        <f>IF(A38="","",IFERROR(L38*(1-5%)*(1-O38),0))</f>
        <v/>
      </c>
      <c r="Q38" s="34">
        <f>IF(A38="","",MAX(N38,P38))</f>
        <v/>
      </c>
      <c r="R38" s="35">
        <f>IF(H38="","",IFERROR(VLOOKUP(H38,'Riepilogo'!$J$4:$K$6,2,FALSE),0))</f>
        <v/>
      </c>
      <c r="S38" s="34">
        <f>IF(A38="","",IF(OR(H38="Cedolare secca 21%",H38="Cedolare secca 10%"),IFERROR(L38*R38,0),0))</f>
        <v/>
      </c>
      <c r="T38" s="33" t="n"/>
      <c r="U38" s="33" t="n"/>
      <c r="V38" s="3" t="n"/>
    </row>
    <row r="39" ht="24" customHeight="1">
      <c r="A39" s="2" t="n"/>
      <c r="B39" s="3" t="n"/>
      <c r="C39" s="3" t="n"/>
      <c r="D39" s="3" t="n"/>
      <c r="E39" s="3" t="n"/>
      <c r="F39" s="3" t="n"/>
      <c r="G39" s="3" t="n"/>
      <c r="H39" s="3" t="n"/>
      <c r="I39" s="32" t="n"/>
      <c r="J39" s="5" t="n"/>
      <c r="K39" s="33" t="n"/>
      <c r="L39" s="36">
        <f>IF(OR(A39="",J39="",K39=""),"",K39*J39)</f>
        <v/>
      </c>
      <c r="M39" s="33" t="n"/>
      <c r="N39" s="36">
        <f>IF(OR(A39="",M39=""),"",M39*1.05)</f>
        <v/>
      </c>
      <c r="O39" s="37">
        <f>IF(A39="","",IF(G39="3+2 canone concordato",30%,0%))</f>
        <v/>
      </c>
      <c r="P39" s="36">
        <f>IF(A39="","",IFERROR(L39*(1-5%)*(1-O39),0))</f>
        <v/>
      </c>
      <c r="Q39" s="36">
        <f>IF(A39="","",MAX(N39,P39))</f>
        <v/>
      </c>
      <c r="R39" s="37">
        <f>IF(H39="","",IFERROR(VLOOKUP(H39,'Riepilogo'!$J$4:$K$6,2,FALSE),0))</f>
        <v/>
      </c>
      <c r="S39" s="36">
        <f>IF(A39="","",IF(OR(H39="Cedolare secca 21%",H39="Cedolare secca 10%"),IFERROR(L39*R39,0),0))</f>
        <v/>
      </c>
      <c r="T39" s="33" t="n"/>
      <c r="U39" s="33" t="n"/>
      <c r="V39" s="3" t="n"/>
    </row>
    <row r="40" ht="24" customHeight="1">
      <c r="A40" s="2" t="n"/>
      <c r="B40" s="3" t="n"/>
      <c r="C40" s="3" t="n"/>
      <c r="D40" s="3" t="n"/>
      <c r="E40" s="3" t="n"/>
      <c r="F40" s="3" t="n"/>
      <c r="G40" s="3" t="n"/>
      <c r="H40" s="3" t="n"/>
      <c r="I40" s="32" t="n"/>
      <c r="J40" s="5" t="n"/>
      <c r="K40" s="33" t="n"/>
      <c r="L40" s="34">
        <f>IF(OR(A40="",J40="",K40=""),"",K40*J40)</f>
        <v/>
      </c>
      <c r="M40" s="33" t="n"/>
      <c r="N40" s="34">
        <f>IF(OR(A40="",M40=""),"",M40*1.05)</f>
        <v/>
      </c>
      <c r="O40" s="35">
        <f>IF(A40="","",IF(G40="3+2 canone concordato",30%,0%))</f>
        <v/>
      </c>
      <c r="P40" s="34">
        <f>IF(A40="","",IFERROR(L40*(1-5%)*(1-O40),0))</f>
        <v/>
      </c>
      <c r="Q40" s="34">
        <f>IF(A40="","",MAX(N40,P40))</f>
        <v/>
      </c>
      <c r="R40" s="35">
        <f>IF(H40="","",IFERROR(VLOOKUP(H40,'Riepilogo'!$J$4:$K$6,2,FALSE),0))</f>
        <v/>
      </c>
      <c r="S40" s="34">
        <f>IF(A40="","",IF(OR(H40="Cedolare secca 21%",H40="Cedolare secca 10%"),IFERROR(L40*R40,0),0))</f>
        <v/>
      </c>
      <c r="T40" s="33" t="n"/>
      <c r="U40" s="33" t="n"/>
      <c r="V40" s="3" t="n"/>
    </row>
    <row r="41" ht="24" customHeight="1">
      <c r="A41" s="2" t="n"/>
      <c r="B41" s="3" t="n"/>
      <c r="C41" s="3" t="n"/>
      <c r="D41" s="3" t="n"/>
      <c r="E41" s="3" t="n"/>
      <c r="F41" s="3" t="n"/>
      <c r="G41" s="3" t="n"/>
      <c r="H41" s="3" t="n"/>
      <c r="I41" s="32" t="n"/>
      <c r="J41" s="5" t="n"/>
      <c r="K41" s="33" t="n"/>
      <c r="L41" s="36">
        <f>IF(OR(A41="",J41="",K41=""),"",K41*J41)</f>
        <v/>
      </c>
      <c r="M41" s="33" t="n"/>
      <c r="N41" s="36">
        <f>IF(OR(A41="",M41=""),"",M41*1.05)</f>
        <v/>
      </c>
      <c r="O41" s="37">
        <f>IF(A41="","",IF(G41="3+2 canone concordato",30%,0%))</f>
        <v/>
      </c>
      <c r="P41" s="36">
        <f>IF(A41="","",IFERROR(L41*(1-5%)*(1-O41),0))</f>
        <v/>
      </c>
      <c r="Q41" s="36">
        <f>IF(A41="","",MAX(N41,P41))</f>
        <v/>
      </c>
      <c r="R41" s="37">
        <f>IF(H41="","",IFERROR(VLOOKUP(H41,'Riepilogo'!$J$4:$K$6,2,FALSE),0))</f>
        <v/>
      </c>
      <c r="S41" s="36">
        <f>IF(A41="","",IF(OR(H41="Cedolare secca 21%",H41="Cedolare secca 10%"),IFERROR(L41*R41,0),0))</f>
        <v/>
      </c>
      <c r="T41" s="33" t="n"/>
      <c r="U41" s="33" t="n"/>
      <c r="V41" s="3" t="n"/>
    </row>
    <row r="42" ht="24" customHeight="1">
      <c r="A42" s="2" t="n"/>
      <c r="B42" s="3" t="n"/>
      <c r="C42" s="3" t="n"/>
      <c r="D42" s="3" t="n"/>
      <c r="E42" s="3" t="n"/>
      <c r="F42" s="3" t="n"/>
      <c r="G42" s="3" t="n"/>
      <c r="H42" s="3" t="n"/>
      <c r="I42" s="32" t="n"/>
      <c r="J42" s="5" t="n"/>
      <c r="K42" s="33" t="n"/>
      <c r="L42" s="34">
        <f>IF(OR(A42="",J42="",K42=""),"",K42*J42)</f>
        <v/>
      </c>
      <c r="M42" s="33" t="n"/>
      <c r="N42" s="34">
        <f>IF(OR(A42="",M42=""),"",M42*1.05)</f>
        <v/>
      </c>
      <c r="O42" s="35">
        <f>IF(A42="","",IF(G42="3+2 canone concordato",30%,0%))</f>
        <v/>
      </c>
      <c r="P42" s="34">
        <f>IF(A42="","",IFERROR(L42*(1-5%)*(1-O42),0))</f>
        <v/>
      </c>
      <c r="Q42" s="34">
        <f>IF(A42="","",MAX(N42,P42))</f>
        <v/>
      </c>
      <c r="R42" s="35">
        <f>IF(H42="","",IFERROR(VLOOKUP(H42,'Riepilogo'!$J$4:$K$6,2,FALSE),0))</f>
        <v/>
      </c>
      <c r="S42" s="34">
        <f>IF(A42="","",IF(OR(H42="Cedolare secca 21%",H42="Cedolare secca 10%"),IFERROR(L42*R42,0),0))</f>
        <v/>
      </c>
      <c r="T42" s="33" t="n"/>
      <c r="U42" s="33" t="n"/>
      <c r="V42" s="3" t="n"/>
    </row>
    <row r="43" ht="24" customHeight="1">
      <c r="A43" s="2" t="n"/>
      <c r="B43" s="3" t="n"/>
      <c r="C43" s="3" t="n"/>
      <c r="D43" s="3" t="n"/>
      <c r="E43" s="3" t="n"/>
      <c r="F43" s="3" t="n"/>
      <c r="G43" s="3" t="n"/>
      <c r="H43" s="3" t="n"/>
      <c r="I43" s="32" t="n"/>
      <c r="J43" s="5" t="n"/>
      <c r="K43" s="33" t="n"/>
      <c r="L43" s="36">
        <f>IF(OR(A43="",J43="",K43=""),"",K43*J43)</f>
        <v/>
      </c>
      <c r="M43" s="33" t="n"/>
      <c r="N43" s="36">
        <f>IF(OR(A43="",M43=""),"",M43*1.05)</f>
        <v/>
      </c>
      <c r="O43" s="37">
        <f>IF(A43="","",IF(G43="3+2 canone concordato",30%,0%))</f>
        <v/>
      </c>
      <c r="P43" s="36">
        <f>IF(A43="","",IFERROR(L43*(1-5%)*(1-O43),0))</f>
        <v/>
      </c>
      <c r="Q43" s="36">
        <f>IF(A43="","",MAX(N43,P43))</f>
        <v/>
      </c>
      <c r="R43" s="37">
        <f>IF(H43="","",IFERROR(VLOOKUP(H43,'Riepilogo'!$J$4:$K$6,2,FALSE),0))</f>
        <v/>
      </c>
      <c r="S43" s="36">
        <f>IF(A43="","",IF(OR(H43="Cedolare secca 21%",H43="Cedolare secca 10%"),IFERROR(L43*R43,0),0))</f>
        <v/>
      </c>
      <c r="T43" s="33" t="n"/>
      <c r="U43" s="33" t="n"/>
      <c r="V43" s="3" t="n"/>
    </row>
    <row r="44" ht="24" customHeight="1">
      <c r="A44" s="2" t="n"/>
      <c r="B44" s="3" t="n"/>
      <c r="C44" s="3" t="n"/>
      <c r="D44" s="3" t="n"/>
      <c r="E44" s="3" t="n"/>
      <c r="F44" s="3" t="n"/>
      <c r="G44" s="3" t="n"/>
      <c r="H44" s="3" t="n"/>
      <c r="I44" s="32" t="n"/>
      <c r="J44" s="5" t="n"/>
      <c r="K44" s="33" t="n"/>
      <c r="L44" s="34">
        <f>IF(OR(A44="",J44="",K44=""),"",K44*J44)</f>
        <v/>
      </c>
      <c r="M44" s="33" t="n"/>
      <c r="N44" s="34">
        <f>IF(OR(A44="",M44=""),"",M44*1.05)</f>
        <v/>
      </c>
      <c r="O44" s="35">
        <f>IF(A44="","",IF(G44="3+2 canone concordato",30%,0%))</f>
        <v/>
      </c>
      <c r="P44" s="34">
        <f>IF(A44="","",IFERROR(L44*(1-5%)*(1-O44),0))</f>
        <v/>
      </c>
      <c r="Q44" s="34">
        <f>IF(A44="","",MAX(N44,P44))</f>
        <v/>
      </c>
      <c r="R44" s="35">
        <f>IF(H44="","",IFERROR(VLOOKUP(H44,'Riepilogo'!$J$4:$K$6,2,FALSE),0))</f>
        <v/>
      </c>
      <c r="S44" s="34">
        <f>IF(A44="","",IF(OR(H44="Cedolare secca 21%",H44="Cedolare secca 10%"),IFERROR(L44*R44,0),0))</f>
        <v/>
      </c>
      <c r="T44" s="33" t="n"/>
      <c r="U44" s="33" t="n"/>
      <c r="V44" s="3" t="n"/>
    </row>
    <row r="45" ht="24" customHeight="1">
      <c r="A45" s="2" t="n"/>
      <c r="B45" s="3" t="n"/>
      <c r="C45" s="3" t="n"/>
      <c r="D45" s="3" t="n"/>
      <c r="E45" s="3" t="n"/>
      <c r="F45" s="3" t="n"/>
      <c r="G45" s="3" t="n"/>
      <c r="H45" s="3" t="n"/>
      <c r="I45" s="32" t="n"/>
      <c r="J45" s="5" t="n"/>
      <c r="K45" s="33" t="n"/>
      <c r="L45" s="36">
        <f>IF(OR(A45="",J45="",K45=""),"",K45*J45)</f>
        <v/>
      </c>
      <c r="M45" s="33" t="n"/>
      <c r="N45" s="36">
        <f>IF(OR(A45="",M45=""),"",M45*1.05)</f>
        <v/>
      </c>
      <c r="O45" s="37">
        <f>IF(A45="","",IF(G45="3+2 canone concordato",30%,0%))</f>
        <v/>
      </c>
      <c r="P45" s="36">
        <f>IF(A45="","",IFERROR(L45*(1-5%)*(1-O45),0))</f>
        <v/>
      </c>
      <c r="Q45" s="36">
        <f>IF(A45="","",MAX(N45,P45))</f>
        <v/>
      </c>
      <c r="R45" s="37">
        <f>IF(H45="","",IFERROR(VLOOKUP(H45,'Riepilogo'!$J$4:$K$6,2,FALSE),0))</f>
        <v/>
      </c>
      <c r="S45" s="36">
        <f>IF(A45="","",IF(OR(H45="Cedolare secca 21%",H45="Cedolare secca 10%"),IFERROR(L45*R45,0),0))</f>
        <v/>
      </c>
      <c r="T45" s="33" t="n"/>
      <c r="U45" s="33" t="n"/>
      <c r="V45" s="3" t="n"/>
    </row>
    <row r="46" ht="24" customHeight="1">
      <c r="A46" s="2" t="n"/>
      <c r="B46" s="3" t="n"/>
      <c r="C46" s="3" t="n"/>
      <c r="D46" s="3" t="n"/>
      <c r="E46" s="3" t="n"/>
      <c r="F46" s="3" t="n"/>
      <c r="G46" s="3" t="n"/>
      <c r="H46" s="3" t="n"/>
      <c r="I46" s="32" t="n"/>
      <c r="J46" s="5" t="n"/>
      <c r="K46" s="33" t="n"/>
      <c r="L46" s="34">
        <f>IF(OR(A46="",J46="",K46=""),"",K46*J46)</f>
        <v/>
      </c>
      <c r="M46" s="33" t="n"/>
      <c r="N46" s="34">
        <f>IF(OR(A46="",M46=""),"",M46*1.05)</f>
        <v/>
      </c>
      <c r="O46" s="35">
        <f>IF(A46="","",IF(G46="3+2 canone concordato",30%,0%))</f>
        <v/>
      </c>
      <c r="P46" s="34">
        <f>IF(A46="","",IFERROR(L46*(1-5%)*(1-O46),0))</f>
        <v/>
      </c>
      <c r="Q46" s="34">
        <f>IF(A46="","",MAX(N46,P46))</f>
        <v/>
      </c>
      <c r="R46" s="35">
        <f>IF(H46="","",IFERROR(VLOOKUP(H46,'Riepilogo'!$J$4:$K$6,2,FALSE),0))</f>
        <v/>
      </c>
      <c r="S46" s="34">
        <f>IF(A46="","",IF(OR(H46="Cedolare secca 21%",H46="Cedolare secca 10%"),IFERROR(L46*R46,0),0))</f>
        <v/>
      </c>
      <c r="T46" s="33" t="n"/>
      <c r="U46" s="33" t="n"/>
      <c r="V46" s="3" t="n"/>
    </row>
    <row r="47" ht="24" customHeight="1">
      <c r="A47" s="2" t="n"/>
      <c r="B47" s="3" t="n"/>
      <c r="C47" s="3" t="n"/>
      <c r="D47" s="3" t="n"/>
      <c r="E47" s="3" t="n"/>
      <c r="F47" s="3" t="n"/>
      <c r="G47" s="3" t="n"/>
      <c r="H47" s="3" t="n"/>
      <c r="I47" s="32" t="n"/>
      <c r="J47" s="5" t="n"/>
      <c r="K47" s="33" t="n"/>
      <c r="L47" s="36">
        <f>IF(OR(A47="",J47="",K47=""),"",K47*J47)</f>
        <v/>
      </c>
      <c r="M47" s="33" t="n"/>
      <c r="N47" s="36">
        <f>IF(OR(A47="",M47=""),"",M47*1.05)</f>
        <v/>
      </c>
      <c r="O47" s="37">
        <f>IF(A47="","",IF(G47="3+2 canone concordato",30%,0%))</f>
        <v/>
      </c>
      <c r="P47" s="36">
        <f>IF(A47="","",IFERROR(L47*(1-5%)*(1-O47),0))</f>
        <v/>
      </c>
      <c r="Q47" s="36">
        <f>IF(A47="","",MAX(N47,P47))</f>
        <v/>
      </c>
      <c r="R47" s="37">
        <f>IF(H47="","",IFERROR(VLOOKUP(H47,'Riepilogo'!$J$4:$K$6,2,FALSE),0))</f>
        <v/>
      </c>
      <c r="S47" s="36">
        <f>IF(A47="","",IF(OR(H47="Cedolare secca 21%",H47="Cedolare secca 10%"),IFERROR(L47*R47,0),0))</f>
        <v/>
      </c>
      <c r="T47" s="33" t="n"/>
      <c r="U47" s="33" t="n"/>
      <c r="V47" s="3" t="n"/>
    </row>
    <row r="48" ht="24" customHeight="1">
      <c r="A48" s="2" t="n"/>
      <c r="B48" s="3" t="n"/>
      <c r="C48" s="3" t="n"/>
      <c r="D48" s="3" t="n"/>
      <c r="E48" s="3" t="n"/>
      <c r="F48" s="3" t="n"/>
      <c r="G48" s="3" t="n"/>
      <c r="H48" s="3" t="n"/>
      <c r="I48" s="32" t="n"/>
      <c r="J48" s="5" t="n"/>
      <c r="K48" s="33" t="n"/>
      <c r="L48" s="34">
        <f>IF(OR(A48="",J48="",K48=""),"",K48*J48)</f>
        <v/>
      </c>
      <c r="M48" s="33" t="n"/>
      <c r="N48" s="34">
        <f>IF(OR(A48="",M48=""),"",M48*1.05)</f>
        <v/>
      </c>
      <c r="O48" s="35">
        <f>IF(A48="","",IF(G48="3+2 canone concordato",30%,0%))</f>
        <v/>
      </c>
      <c r="P48" s="34">
        <f>IF(A48="","",IFERROR(L48*(1-5%)*(1-O48),0))</f>
        <v/>
      </c>
      <c r="Q48" s="34">
        <f>IF(A48="","",MAX(N48,P48))</f>
        <v/>
      </c>
      <c r="R48" s="35">
        <f>IF(H48="","",IFERROR(VLOOKUP(H48,'Riepilogo'!$J$4:$K$6,2,FALSE),0))</f>
        <v/>
      </c>
      <c r="S48" s="34">
        <f>IF(A48="","",IF(OR(H48="Cedolare secca 21%",H48="Cedolare secca 10%"),IFERROR(L48*R48,0),0))</f>
        <v/>
      </c>
      <c r="T48" s="33" t="n"/>
      <c r="U48" s="33" t="n"/>
      <c r="V48" s="3" t="n"/>
    </row>
    <row r="49" ht="24" customHeight="1">
      <c r="A49" s="2" t="n"/>
      <c r="B49" s="3" t="n"/>
      <c r="C49" s="3" t="n"/>
      <c r="D49" s="3" t="n"/>
      <c r="E49" s="3" t="n"/>
      <c r="F49" s="3" t="n"/>
      <c r="G49" s="3" t="n"/>
      <c r="H49" s="3" t="n"/>
      <c r="I49" s="32" t="n"/>
      <c r="J49" s="5" t="n"/>
      <c r="K49" s="33" t="n"/>
      <c r="L49" s="36">
        <f>IF(OR(A49="",J49="",K49=""),"",K49*J49)</f>
        <v/>
      </c>
      <c r="M49" s="33" t="n"/>
      <c r="N49" s="36">
        <f>IF(OR(A49="",M49=""),"",M49*1.05)</f>
        <v/>
      </c>
      <c r="O49" s="37">
        <f>IF(A49="","",IF(G49="3+2 canone concordato",30%,0%))</f>
        <v/>
      </c>
      <c r="P49" s="36">
        <f>IF(A49="","",IFERROR(L49*(1-5%)*(1-O49),0))</f>
        <v/>
      </c>
      <c r="Q49" s="36">
        <f>IF(A49="","",MAX(N49,P49))</f>
        <v/>
      </c>
      <c r="R49" s="37">
        <f>IF(H49="","",IFERROR(VLOOKUP(H49,'Riepilogo'!$J$4:$K$6,2,FALSE),0))</f>
        <v/>
      </c>
      <c r="S49" s="36">
        <f>IF(A49="","",IF(OR(H49="Cedolare secca 21%",H49="Cedolare secca 10%"),IFERROR(L49*R49,0),0))</f>
        <v/>
      </c>
      <c r="T49" s="33" t="n"/>
      <c r="U49" s="33" t="n"/>
      <c r="V49" s="3" t="n"/>
    </row>
    <row r="50" ht="24" customHeight="1">
      <c r="A50" s="2" t="n"/>
      <c r="B50" s="3" t="n"/>
      <c r="C50" s="3" t="n"/>
      <c r="D50" s="3" t="n"/>
      <c r="E50" s="3" t="n"/>
      <c r="F50" s="3" t="n"/>
      <c r="G50" s="3" t="n"/>
      <c r="H50" s="3" t="n"/>
      <c r="I50" s="32" t="n"/>
      <c r="J50" s="5" t="n"/>
      <c r="K50" s="33" t="n"/>
      <c r="L50" s="34">
        <f>IF(OR(A50="",J50="",K50=""),"",K50*J50)</f>
        <v/>
      </c>
      <c r="M50" s="33" t="n"/>
      <c r="N50" s="34">
        <f>IF(OR(A50="",M50=""),"",M50*1.05)</f>
        <v/>
      </c>
      <c r="O50" s="35">
        <f>IF(A50="","",IF(G50="3+2 canone concordato",30%,0%))</f>
        <v/>
      </c>
      <c r="P50" s="34">
        <f>IF(A50="","",IFERROR(L50*(1-5%)*(1-O50),0))</f>
        <v/>
      </c>
      <c r="Q50" s="34">
        <f>IF(A50="","",MAX(N50,P50))</f>
        <v/>
      </c>
      <c r="R50" s="35">
        <f>IF(H50="","",IFERROR(VLOOKUP(H50,'Riepilogo'!$J$4:$K$6,2,FALSE),0))</f>
        <v/>
      </c>
      <c r="S50" s="34">
        <f>IF(A50="","",IF(OR(H50="Cedolare secca 21%",H50="Cedolare secca 10%"),IFERROR(L50*R50,0),0))</f>
        <v/>
      </c>
      <c r="T50" s="33" t="n"/>
      <c r="U50" s="33" t="n"/>
      <c r="V50" s="3" t="n"/>
    </row>
    <row r="51" ht="24" customHeight="1">
      <c r="A51" s="2" t="n"/>
      <c r="B51" s="3" t="n"/>
      <c r="C51" s="3" t="n"/>
      <c r="D51" s="3" t="n"/>
      <c r="E51" s="3" t="n"/>
      <c r="F51" s="3" t="n"/>
      <c r="G51" s="3" t="n"/>
      <c r="H51" s="3" t="n"/>
      <c r="I51" s="32" t="n"/>
      <c r="J51" s="5" t="n"/>
      <c r="K51" s="33" t="n"/>
      <c r="L51" s="36">
        <f>IF(OR(A51="",J51="",K51=""),"",K51*J51)</f>
        <v/>
      </c>
      <c r="M51" s="33" t="n"/>
      <c r="N51" s="36">
        <f>IF(OR(A51="",M51=""),"",M51*1.05)</f>
        <v/>
      </c>
      <c r="O51" s="37">
        <f>IF(A51="","",IF(G51="3+2 canone concordato",30%,0%))</f>
        <v/>
      </c>
      <c r="P51" s="36">
        <f>IF(A51="","",IFERROR(L51*(1-5%)*(1-O51),0))</f>
        <v/>
      </c>
      <c r="Q51" s="36">
        <f>IF(A51="","",MAX(N51,P51))</f>
        <v/>
      </c>
      <c r="R51" s="37">
        <f>IF(H51="","",IFERROR(VLOOKUP(H51,'Riepilogo'!$J$4:$K$6,2,FALSE),0))</f>
        <v/>
      </c>
      <c r="S51" s="36">
        <f>IF(A51="","",IF(OR(H51="Cedolare secca 21%",H51="Cedolare secca 10%"),IFERROR(L51*R51,0),0))</f>
        <v/>
      </c>
      <c r="T51" s="33" t="n"/>
      <c r="U51" s="33" t="n"/>
      <c r="V51" s="3" t="n"/>
    </row>
    <row r="52" ht="24" customHeight="1">
      <c r="A52" s="2" t="n"/>
      <c r="B52" s="3" t="n"/>
      <c r="C52" s="3" t="n"/>
      <c r="D52" s="3" t="n"/>
      <c r="E52" s="3" t="n"/>
      <c r="F52" s="3" t="n"/>
      <c r="G52" s="3" t="n"/>
      <c r="H52" s="3" t="n"/>
      <c r="I52" s="32" t="n"/>
      <c r="J52" s="5" t="n"/>
      <c r="K52" s="33" t="n"/>
      <c r="L52" s="34">
        <f>IF(OR(A52="",J52="",K52=""),"",K52*J52)</f>
        <v/>
      </c>
      <c r="M52" s="33" t="n"/>
      <c r="N52" s="34">
        <f>IF(OR(A52="",M52=""),"",M52*1.05)</f>
        <v/>
      </c>
      <c r="O52" s="35">
        <f>IF(A52="","",IF(G52="3+2 canone concordato",30%,0%))</f>
        <v/>
      </c>
      <c r="P52" s="34">
        <f>IF(A52="","",IFERROR(L52*(1-5%)*(1-O52),0))</f>
        <v/>
      </c>
      <c r="Q52" s="34">
        <f>IF(A52="","",MAX(N52,P52))</f>
        <v/>
      </c>
      <c r="R52" s="35">
        <f>IF(H52="","",IFERROR(VLOOKUP(H52,'Riepilogo'!$J$4:$K$6,2,FALSE),0))</f>
        <v/>
      </c>
      <c r="S52" s="34">
        <f>IF(A52="","",IF(OR(H52="Cedolare secca 21%",H52="Cedolare secca 10%"),IFERROR(L52*R52,0),0))</f>
        <v/>
      </c>
      <c r="T52" s="33" t="n"/>
      <c r="U52" s="33" t="n"/>
      <c r="V52" s="3" t="n"/>
    </row>
    <row r="53" ht="24" customHeight="1">
      <c r="A53" s="2" t="n"/>
      <c r="B53" s="3" t="n"/>
      <c r="C53" s="3" t="n"/>
      <c r="D53" s="3" t="n"/>
      <c r="E53" s="3" t="n"/>
      <c r="F53" s="3" t="n"/>
      <c r="G53" s="3" t="n"/>
      <c r="H53" s="3" t="n"/>
      <c r="I53" s="32" t="n"/>
      <c r="J53" s="5" t="n"/>
      <c r="K53" s="33" t="n"/>
      <c r="L53" s="36">
        <f>IF(OR(A53="",J53="",K53=""),"",K53*J53)</f>
        <v/>
      </c>
      <c r="M53" s="33" t="n"/>
      <c r="N53" s="36">
        <f>IF(OR(A53="",M53=""),"",M53*1.05)</f>
        <v/>
      </c>
      <c r="O53" s="37">
        <f>IF(A53="","",IF(G53="3+2 canone concordato",30%,0%))</f>
        <v/>
      </c>
      <c r="P53" s="36">
        <f>IF(A53="","",IFERROR(L53*(1-5%)*(1-O53),0))</f>
        <v/>
      </c>
      <c r="Q53" s="36">
        <f>IF(A53="","",MAX(N53,P53))</f>
        <v/>
      </c>
      <c r="R53" s="37">
        <f>IF(H53="","",IFERROR(VLOOKUP(H53,'Riepilogo'!$J$4:$K$6,2,FALSE),0))</f>
        <v/>
      </c>
      <c r="S53" s="36">
        <f>IF(A53="","",IF(OR(H53="Cedolare secca 21%",H53="Cedolare secca 10%"),IFERROR(L53*R53,0),0))</f>
        <v/>
      </c>
      <c r="T53" s="33" t="n"/>
      <c r="U53" s="33" t="n"/>
      <c r="V53" s="3" t="n"/>
    </row>
    <row r="54" ht="24" customHeight="1">
      <c r="A54" s="2" t="n"/>
      <c r="B54" s="3" t="n"/>
      <c r="C54" s="3" t="n"/>
      <c r="D54" s="3" t="n"/>
      <c r="E54" s="3" t="n"/>
      <c r="F54" s="3" t="n"/>
      <c r="G54" s="3" t="n"/>
      <c r="H54" s="3" t="n"/>
      <c r="I54" s="32" t="n"/>
      <c r="J54" s="5" t="n"/>
      <c r="K54" s="33" t="n"/>
      <c r="L54" s="34">
        <f>IF(OR(A54="",J54="",K54=""),"",K54*J54)</f>
        <v/>
      </c>
      <c r="M54" s="33" t="n"/>
      <c r="N54" s="34">
        <f>IF(OR(A54="",M54=""),"",M54*1.05)</f>
        <v/>
      </c>
      <c r="O54" s="35">
        <f>IF(A54="","",IF(G54="3+2 canone concordato",30%,0%))</f>
        <v/>
      </c>
      <c r="P54" s="34">
        <f>IF(A54="","",IFERROR(L54*(1-5%)*(1-O54),0))</f>
        <v/>
      </c>
      <c r="Q54" s="34">
        <f>IF(A54="","",MAX(N54,P54))</f>
        <v/>
      </c>
      <c r="R54" s="35">
        <f>IF(H54="","",IFERROR(VLOOKUP(H54,'Riepilogo'!$J$4:$K$6,2,FALSE),0))</f>
        <v/>
      </c>
      <c r="S54" s="34">
        <f>IF(A54="","",IF(OR(H54="Cedolare secca 21%",H54="Cedolare secca 10%"),IFERROR(L54*R54,0),0))</f>
        <v/>
      </c>
      <c r="T54" s="33" t="n"/>
      <c r="U54" s="33" t="n"/>
      <c r="V54" s="3" t="n"/>
    </row>
    <row r="55" ht="24" customHeight="1">
      <c r="A55" s="2" t="n"/>
      <c r="B55" s="3" t="n"/>
      <c r="C55" s="3" t="n"/>
      <c r="D55" s="3" t="n"/>
      <c r="E55" s="3" t="n"/>
      <c r="F55" s="3" t="n"/>
      <c r="G55" s="3" t="n"/>
      <c r="H55" s="3" t="n"/>
      <c r="I55" s="32" t="n"/>
      <c r="J55" s="5" t="n"/>
      <c r="K55" s="33" t="n"/>
      <c r="L55" s="36">
        <f>IF(OR(A55="",J55="",K55=""),"",K55*J55)</f>
        <v/>
      </c>
      <c r="M55" s="33" t="n"/>
      <c r="N55" s="36">
        <f>IF(OR(A55="",M55=""),"",M55*1.05)</f>
        <v/>
      </c>
      <c r="O55" s="37">
        <f>IF(A55="","",IF(G55="3+2 canone concordato",30%,0%))</f>
        <v/>
      </c>
      <c r="P55" s="36">
        <f>IF(A55="","",IFERROR(L55*(1-5%)*(1-O55),0))</f>
        <v/>
      </c>
      <c r="Q55" s="36">
        <f>IF(A55="","",MAX(N55,P55))</f>
        <v/>
      </c>
      <c r="R55" s="37">
        <f>IF(H55="","",IFERROR(VLOOKUP(H55,'Riepilogo'!$J$4:$K$6,2,FALSE),0))</f>
        <v/>
      </c>
      <c r="S55" s="36">
        <f>IF(A55="","",IF(OR(H55="Cedolare secca 21%",H55="Cedolare secca 10%"),IFERROR(L55*R55,0),0))</f>
        <v/>
      </c>
      <c r="T55" s="33" t="n"/>
      <c r="U55" s="33" t="n"/>
      <c r="V55" s="3" t="n"/>
    </row>
    <row r="56" ht="24" customHeight="1">
      <c r="A56" s="2" t="n"/>
      <c r="B56" s="3" t="n"/>
      <c r="C56" s="3" t="n"/>
      <c r="D56" s="3" t="n"/>
      <c r="E56" s="3" t="n"/>
      <c r="F56" s="3" t="n"/>
      <c r="G56" s="3" t="n"/>
      <c r="H56" s="3" t="n"/>
      <c r="I56" s="32" t="n"/>
      <c r="J56" s="5" t="n"/>
      <c r="K56" s="33" t="n"/>
      <c r="L56" s="34">
        <f>IF(OR(A56="",J56="",K56=""),"",K56*J56)</f>
        <v/>
      </c>
      <c r="M56" s="33" t="n"/>
      <c r="N56" s="34">
        <f>IF(OR(A56="",M56=""),"",M56*1.05)</f>
        <v/>
      </c>
      <c r="O56" s="35">
        <f>IF(A56="","",IF(G56="3+2 canone concordato",30%,0%))</f>
        <v/>
      </c>
      <c r="P56" s="34">
        <f>IF(A56="","",IFERROR(L56*(1-5%)*(1-O56),0))</f>
        <v/>
      </c>
      <c r="Q56" s="34">
        <f>IF(A56="","",MAX(N56,P56))</f>
        <v/>
      </c>
      <c r="R56" s="35">
        <f>IF(H56="","",IFERROR(VLOOKUP(H56,'Riepilogo'!$J$4:$K$6,2,FALSE),0))</f>
        <v/>
      </c>
      <c r="S56" s="34">
        <f>IF(A56="","",IF(OR(H56="Cedolare secca 21%",H56="Cedolare secca 10%"),IFERROR(L56*R56,0),0))</f>
        <v/>
      </c>
      <c r="T56" s="33" t="n"/>
      <c r="U56" s="33" t="n"/>
      <c r="V56" s="3" t="n"/>
    </row>
    <row r="57" ht="24" customHeight="1">
      <c r="A57" s="2" t="n"/>
      <c r="B57" s="3" t="n"/>
      <c r="C57" s="3" t="n"/>
      <c r="D57" s="3" t="n"/>
      <c r="E57" s="3" t="n"/>
      <c r="F57" s="3" t="n"/>
      <c r="G57" s="3" t="n"/>
      <c r="H57" s="3" t="n"/>
      <c r="I57" s="32" t="n"/>
      <c r="J57" s="5" t="n"/>
      <c r="K57" s="33" t="n"/>
      <c r="L57" s="36">
        <f>IF(OR(A57="",J57="",K57=""),"",K57*J57)</f>
        <v/>
      </c>
      <c r="M57" s="33" t="n"/>
      <c r="N57" s="36">
        <f>IF(OR(A57="",M57=""),"",M57*1.05)</f>
        <v/>
      </c>
      <c r="O57" s="37">
        <f>IF(A57="","",IF(G57="3+2 canone concordato",30%,0%))</f>
        <v/>
      </c>
      <c r="P57" s="36">
        <f>IF(A57="","",IFERROR(L57*(1-5%)*(1-O57),0))</f>
        <v/>
      </c>
      <c r="Q57" s="36">
        <f>IF(A57="","",MAX(N57,P57))</f>
        <v/>
      </c>
      <c r="R57" s="37">
        <f>IF(H57="","",IFERROR(VLOOKUP(H57,'Riepilogo'!$J$4:$K$6,2,FALSE),0))</f>
        <v/>
      </c>
      <c r="S57" s="36">
        <f>IF(A57="","",IF(OR(H57="Cedolare secca 21%",H57="Cedolare secca 10%"),IFERROR(L57*R57,0),0))</f>
        <v/>
      </c>
      <c r="T57" s="33" t="n"/>
      <c r="U57" s="33" t="n"/>
      <c r="V57" s="3" t="n"/>
    </row>
    <row r="58" ht="24" customHeight="1">
      <c r="A58" s="2" t="n"/>
      <c r="B58" s="3" t="n"/>
      <c r="C58" s="3" t="n"/>
      <c r="D58" s="3" t="n"/>
      <c r="E58" s="3" t="n"/>
      <c r="F58" s="3" t="n"/>
      <c r="G58" s="3" t="n"/>
      <c r="H58" s="3" t="n"/>
      <c r="I58" s="32" t="n"/>
      <c r="J58" s="5" t="n"/>
      <c r="K58" s="33" t="n"/>
      <c r="L58" s="34">
        <f>IF(OR(A58="",J58="",K58=""),"",K58*J58)</f>
        <v/>
      </c>
      <c r="M58" s="33" t="n"/>
      <c r="N58" s="34">
        <f>IF(OR(A58="",M58=""),"",M58*1.05)</f>
        <v/>
      </c>
      <c r="O58" s="35">
        <f>IF(A58="","",IF(G58="3+2 canone concordato",30%,0%))</f>
        <v/>
      </c>
      <c r="P58" s="34">
        <f>IF(A58="","",IFERROR(L58*(1-5%)*(1-O58),0))</f>
        <v/>
      </c>
      <c r="Q58" s="34">
        <f>IF(A58="","",MAX(N58,P58))</f>
        <v/>
      </c>
      <c r="R58" s="35">
        <f>IF(H58="","",IFERROR(VLOOKUP(H58,'Riepilogo'!$J$4:$K$6,2,FALSE),0))</f>
        <v/>
      </c>
      <c r="S58" s="34">
        <f>IF(A58="","",IF(OR(H58="Cedolare secca 21%",H58="Cedolare secca 10%"),IFERROR(L58*R58,0),0))</f>
        <v/>
      </c>
      <c r="T58" s="33" t="n"/>
      <c r="U58" s="33" t="n"/>
      <c r="V58" s="3" t="n"/>
    </row>
    <row r="59" ht="24" customHeight="1">
      <c r="A59" s="2" t="n"/>
      <c r="B59" s="3" t="n"/>
      <c r="C59" s="3" t="n"/>
      <c r="D59" s="3" t="n"/>
      <c r="E59" s="3" t="n"/>
      <c r="F59" s="3" t="n"/>
      <c r="G59" s="3" t="n"/>
      <c r="H59" s="3" t="n"/>
      <c r="I59" s="32" t="n"/>
      <c r="J59" s="5" t="n"/>
      <c r="K59" s="33" t="n"/>
      <c r="L59" s="36">
        <f>IF(OR(A59="",J59="",K59=""),"",K59*J59)</f>
        <v/>
      </c>
      <c r="M59" s="33" t="n"/>
      <c r="N59" s="36">
        <f>IF(OR(A59="",M59=""),"",M59*1.05)</f>
        <v/>
      </c>
      <c r="O59" s="37">
        <f>IF(A59="","",IF(G59="3+2 canone concordato",30%,0%))</f>
        <v/>
      </c>
      <c r="P59" s="36">
        <f>IF(A59="","",IFERROR(L59*(1-5%)*(1-O59),0))</f>
        <v/>
      </c>
      <c r="Q59" s="36">
        <f>IF(A59="","",MAX(N59,P59))</f>
        <v/>
      </c>
      <c r="R59" s="37">
        <f>IF(H59="","",IFERROR(VLOOKUP(H59,'Riepilogo'!$J$4:$K$6,2,FALSE),0))</f>
        <v/>
      </c>
      <c r="S59" s="36">
        <f>IF(A59="","",IF(OR(H59="Cedolare secca 21%",H59="Cedolare secca 10%"),IFERROR(L59*R59,0),0))</f>
        <v/>
      </c>
      <c r="T59" s="33" t="n"/>
      <c r="U59" s="33" t="n"/>
      <c r="V59" s="3" t="n"/>
    </row>
    <row r="60" ht="24" customHeight="1">
      <c r="A60" s="2" t="n"/>
      <c r="B60" s="3" t="n"/>
      <c r="C60" s="3" t="n"/>
      <c r="D60" s="3" t="n"/>
      <c r="E60" s="3" t="n"/>
      <c r="F60" s="3" t="n"/>
      <c r="G60" s="3" t="n"/>
      <c r="H60" s="3" t="n"/>
      <c r="I60" s="32" t="n"/>
      <c r="J60" s="5" t="n"/>
      <c r="K60" s="33" t="n"/>
      <c r="L60" s="34">
        <f>IF(OR(A60="",J60="",K60=""),"",K60*J60)</f>
        <v/>
      </c>
      <c r="M60" s="33" t="n"/>
      <c r="N60" s="34">
        <f>IF(OR(A60="",M60=""),"",M60*1.05)</f>
        <v/>
      </c>
      <c r="O60" s="35">
        <f>IF(A60="","",IF(G60="3+2 canone concordato",30%,0%))</f>
        <v/>
      </c>
      <c r="P60" s="34">
        <f>IF(A60="","",IFERROR(L60*(1-5%)*(1-O60),0))</f>
        <v/>
      </c>
      <c r="Q60" s="34">
        <f>IF(A60="","",MAX(N60,P60))</f>
        <v/>
      </c>
      <c r="R60" s="35">
        <f>IF(H60="","",IFERROR(VLOOKUP(H60,'Riepilogo'!$J$4:$K$6,2,FALSE),0))</f>
        <v/>
      </c>
      <c r="S60" s="34">
        <f>IF(A60="","",IF(OR(H60="Cedolare secca 21%",H60="Cedolare secca 10%"),IFERROR(L60*R60,0),0))</f>
        <v/>
      </c>
      <c r="T60" s="33" t="n"/>
      <c r="U60" s="33" t="n"/>
      <c r="V60" s="3" t="n"/>
    </row>
    <row r="61" ht="24" customHeight="1">
      <c r="A61" s="2" t="n"/>
      <c r="B61" s="3" t="n"/>
      <c r="C61" s="3" t="n"/>
      <c r="D61" s="3" t="n"/>
      <c r="E61" s="3" t="n"/>
      <c r="F61" s="3" t="n"/>
      <c r="G61" s="3" t="n"/>
      <c r="H61" s="3" t="n"/>
      <c r="I61" s="32" t="n"/>
      <c r="J61" s="5" t="n"/>
      <c r="K61" s="33" t="n"/>
      <c r="L61" s="36">
        <f>IF(OR(A61="",J61="",K61=""),"",K61*J61)</f>
        <v/>
      </c>
      <c r="M61" s="33" t="n"/>
      <c r="N61" s="36">
        <f>IF(OR(A61="",M61=""),"",M61*1.05)</f>
        <v/>
      </c>
      <c r="O61" s="37">
        <f>IF(A61="","",IF(G61="3+2 canone concordato",30%,0%))</f>
        <v/>
      </c>
      <c r="P61" s="36">
        <f>IF(A61="","",IFERROR(L61*(1-5%)*(1-O61),0))</f>
        <v/>
      </c>
      <c r="Q61" s="36">
        <f>IF(A61="","",MAX(N61,P61))</f>
        <v/>
      </c>
      <c r="R61" s="37">
        <f>IF(H61="","",IFERROR(VLOOKUP(H61,'Riepilogo'!$J$4:$K$6,2,FALSE),0))</f>
        <v/>
      </c>
      <c r="S61" s="36">
        <f>IF(A61="","",IF(OR(H61="Cedolare secca 21%",H61="Cedolare secca 10%"),IFERROR(L61*R61,0),0))</f>
        <v/>
      </c>
      <c r="T61" s="33" t="n"/>
      <c r="U61" s="33" t="n"/>
      <c r="V61" s="3" t="n"/>
    </row>
    <row r="62" ht="24" customHeight="1">
      <c r="A62" s="2" t="n"/>
      <c r="B62" s="3" t="n"/>
      <c r="C62" s="3" t="n"/>
      <c r="D62" s="3" t="n"/>
      <c r="E62" s="3" t="n"/>
      <c r="F62" s="3" t="n"/>
      <c r="G62" s="3" t="n"/>
      <c r="H62" s="3" t="n"/>
      <c r="I62" s="32" t="n"/>
      <c r="J62" s="5" t="n"/>
      <c r="K62" s="33" t="n"/>
      <c r="L62" s="34">
        <f>IF(OR(A62="",J62="",K62=""),"",K62*J62)</f>
        <v/>
      </c>
      <c r="M62" s="33" t="n"/>
      <c r="N62" s="34">
        <f>IF(OR(A62="",M62=""),"",M62*1.05)</f>
        <v/>
      </c>
      <c r="O62" s="35">
        <f>IF(A62="","",IF(G62="3+2 canone concordato",30%,0%))</f>
        <v/>
      </c>
      <c r="P62" s="34">
        <f>IF(A62="","",IFERROR(L62*(1-5%)*(1-O62),0))</f>
        <v/>
      </c>
      <c r="Q62" s="34">
        <f>IF(A62="","",MAX(N62,P62))</f>
        <v/>
      </c>
      <c r="R62" s="35">
        <f>IF(H62="","",IFERROR(VLOOKUP(H62,'Riepilogo'!$J$4:$K$6,2,FALSE),0))</f>
        <v/>
      </c>
      <c r="S62" s="34">
        <f>IF(A62="","",IF(OR(H62="Cedolare secca 21%",H62="Cedolare secca 10%"),IFERROR(L62*R62,0),0))</f>
        <v/>
      </c>
      <c r="T62" s="33" t="n"/>
      <c r="U62" s="33" t="n"/>
      <c r="V62" s="3" t="n"/>
    </row>
    <row r="63" ht="24" customHeight="1">
      <c r="A63" s="2" t="n"/>
      <c r="B63" s="3" t="n"/>
      <c r="C63" s="3" t="n"/>
      <c r="D63" s="3" t="n"/>
      <c r="E63" s="3" t="n"/>
      <c r="F63" s="3" t="n"/>
      <c r="G63" s="3" t="n"/>
      <c r="H63" s="3" t="n"/>
      <c r="I63" s="32" t="n"/>
      <c r="J63" s="5" t="n"/>
      <c r="K63" s="33" t="n"/>
      <c r="L63" s="36">
        <f>IF(OR(A63="",J63="",K63=""),"",K63*J63)</f>
        <v/>
      </c>
      <c r="M63" s="33" t="n"/>
      <c r="N63" s="36">
        <f>IF(OR(A63="",M63=""),"",M63*1.05)</f>
        <v/>
      </c>
      <c r="O63" s="37">
        <f>IF(A63="","",IF(G63="3+2 canone concordato",30%,0%))</f>
        <v/>
      </c>
      <c r="P63" s="36">
        <f>IF(A63="","",IFERROR(L63*(1-5%)*(1-O63),0))</f>
        <v/>
      </c>
      <c r="Q63" s="36">
        <f>IF(A63="","",MAX(N63,P63))</f>
        <v/>
      </c>
      <c r="R63" s="37">
        <f>IF(H63="","",IFERROR(VLOOKUP(H63,'Riepilogo'!$J$4:$K$6,2,FALSE),0))</f>
        <v/>
      </c>
      <c r="S63" s="36">
        <f>IF(A63="","",IF(OR(H63="Cedolare secca 21%",H63="Cedolare secca 10%"),IFERROR(L63*R63,0),0))</f>
        <v/>
      </c>
      <c r="T63" s="33" t="n"/>
      <c r="U63" s="33" t="n"/>
      <c r="V63" s="3" t="n"/>
    </row>
    <row r="64" ht="24" customHeight="1">
      <c r="A64" s="2" t="n"/>
      <c r="B64" s="3" t="n"/>
      <c r="C64" s="3" t="n"/>
      <c r="D64" s="3" t="n"/>
      <c r="E64" s="3" t="n"/>
      <c r="F64" s="3" t="n"/>
      <c r="G64" s="3" t="n"/>
      <c r="H64" s="3" t="n"/>
      <c r="I64" s="32" t="n"/>
      <c r="J64" s="5" t="n"/>
      <c r="K64" s="33" t="n"/>
      <c r="L64" s="34">
        <f>IF(OR(A64="",J64="",K64=""),"",K64*J64)</f>
        <v/>
      </c>
      <c r="M64" s="33" t="n"/>
      <c r="N64" s="34">
        <f>IF(OR(A64="",M64=""),"",M64*1.05)</f>
        <v/>
      </c>
      <c r="O64" s="35">
        <f>IF(A64="","",IF(G64="3+2 canone concordato",30%,0%))</f>
        <v/>
      </c>
      <c r="P64" s="34">
        <f>IF(A64="","",IFERROR(L64*(1-5%)*(1-O64),0))</f>
        <v/>
      </c>
      <c r="Q64" s="34">
        <f>IF(A64="","",MAX(N64,P64))</f>
        <v/>
      </c>
      <c r="R64" s="35">
        <f>IF(H64="","",IFERROR(VLOOKUP(H64,'Riepilogo'!$J$4:$K$6,2,FALSE),0))</f>
        <v/>
      </c>
      <c r="S64" s="34">
        <f>IF(A64="","",IF(OR(H64="Cedolare secca 21%",H64="Cedolare secca 10%"),IFERROR(L64*R64,0),0))</f>
        <v/>
      </c>
      <c r="T64" s="33" t="n"/>
      <c r="U64" s="33" t="n"/>
      <c r="V64" s="3" t="n"/>
    </row>
    <row r="65" ht="24" customHeight="1">
      <c r="A65" s="2" t="n"/>
      <c r="B65" s="3" t="n"/>
      <c r="C65" s="3" t="n"/>
      <c r="D65" s="3" t="n"/>
      <c r="E65" s="3" t="n"/>
      <c r="F65" s="3" t="n"/>
      <c r="G65" s="3" t="n"/>
      <c r="H65" s="3" t="n"/>
      <c r="I65" s="32" t="n"/>
      <c r="J65" s="5" t="n"/>
      <c r="K65" s="33" t="n"/>
      <c r="L65" s="36">
        <f>IF(OR(A65="",J65="",K65=""),"",K65*J65)</f>
        <v/>
      </c>
      <c r="M65" s="33" t="n"/>
      <c r="N65" s="36">
        <f>IF(OR(A65="",M65=""),"",M65*1.05)</f>
        <v/>
      </c>
      <c r="O65" s="37">
        <f>IF(A65="","",IF(G65="3+2 canone concordato",30%,0%))</f>
        <v/>
      </c>
      <c r="P65" s="36">
        <f>IF(A65="","",IFERROR(L65*(1-5%)*(1-O65),0))</f>
        <v/>
      </c>
      <c r="Q65" s="36">
        <f>IF(A65="","",MAX(N65,P65))</f>
        <v/>
      </c>
      <c r="R65" s="37">
        <f>IF(H65="","",IFERROR(VLOOKUP(H65,'Riepilogo'!$J$4:$K$6,2,FALSE),0))</f>
        <v/>
      </c>
      <c r="S65" s="36">
        <f>IF(A65="","",IF(OR(H65="Cedolare secca 21%",H65="Cedolare secca 10%"),IFERROR(L65*R65,0),0))</f>
        <v/>
      </c>
      <c r="T65" s="33" t="n"/>
      <c r="U65" s="33" t="n"/>
      <c r="V65" s="3" t="n"/>
    </row>
    <row r="66" ht="24" customHeight="1">
      <c r="A66" s="2" t="n"/>
      <c r="B66" s="3" t="n"/>
      <c r="C66" s="3" t="n"/>
      <c r="D66" s="3" t="n"/>
      <c r="E66" s="3" t="n"/>
      <c r="F66" s="3" t="n"/>
      <c r="G66" s="3" t="n"/>
      <c r="H66" s="3" t="n"/>
      <c r="I66" s="32" t="n"/>
      <c r="J66" s="5" t="n"/>
      <c r="K66" s="33" t="n"/>
      <c r="L66" s="34">
        <f>IF(OR(A66="",J66="",K66=""),"",K66*J66)</f>
        <v/>
      </c>
      <c r="M66" s="33" t="n"/>
      <c r="N66" s="34">
        <f>IF(OR(A66="",M66=""),"",M66*1.05)</f>
        <v/>
      </c>
      <c r="O66" s="35">
        <f>IF(A66="","",IF(G66="3+2 canone concordato",30%,0%))</f>
        <v/>
      </c>
      <c r="P66" s="34">
        <f>IF(A66="","",IFERROR(L66*(1-5%)*(1-O66),0))</f>
        <v/>
      </c>
      <c r="Q66" s="34">
        <f>IF(A66="","",MAX(N66,P66))</f>
        <v/>
      </c>
      <c r="R66" s="35">
        <f>IF(H66="","",IFERROR(VLOOKUP(H66,'Riepilogo'!$J$4:$K$6,2,FALSE),0))</f>
        <v/>
      </c>
      <c r="S66" s="34">
        <f>IF(A66="","",IF(OR(H66="Cedolare secca 21%",H66="Cedolare secca 10%"),IFERROR(L66*R66,0),0))</f>
        <v/>
      </c>
      <c r="T66" s="33" t="n"/>
      <c r="U66" s="33" t="n"/>
      <c r="V66" s="3" t="n"/>
    </row>
    <row r="67" ht="24" customHeight="1">
      <c r="A67" s="2" t="n"/>
      <c r="B67" s="3" t="n"/>
      <c r="C67" s="3" t="n"/>
      <c r="D67" s="3" t="n"/>
      <c r="E67" s="3" t="n"/>
      <c r="F67" s="3" t="n"/>
      <c r="G67" s="3" t="n"/>
      <c r="H67" s="3" t="n"/>
      <c r="I67" s="32" t="n"/>
      <c r="J67" s="5" t="n"/>
      <c r="K67" s="33" t="n"/>
      <c r="L67" s="36">
        <f>IF(OR(A67="",J67="",K67=""),"",K67*J67)</f>
        <v/>
      </c>
      <c r="M67" s="33" t="n"/>
      <c r="N67" s="36">
        <f>IF(OR(A67="",M67=""),"",M67*1.05)</f>
        <v/>
      </c>
      <c r="O67" s="37">
        <f>IF(A67="","",IF(G67="3+2 canone concordato",30%,0%))</f>
        <v/>
      </c>
      <c r="P67" s="36">
        <f>IF(A67="","",IFERROR(L67*(1-5%)*(1-O67),0))</f>
        <v/>
      </c>
      <c r="Q67" s="36">
        <f>IF(A67="","",MAX(N67,P67))</f>
        <v/>
      </c>
      <c r="R67" s="37">
        <f>IF(H67="","",IFERROR(VLOOKUP(H67,'Riepilogo'!$J$4:$K$6,2,FALSE),0))</f>
        <v/>
      </c>
      <c r="S67" s="36">
        <f>IF(A67="","",IF(OR(H67="Cedolare secca 21%",H67="Cedolare secca 10%"),IFERROR(L67*R67,0),0))</f>
        <v/>
      </c>
      <c r="T67" s="33" t="n"/>
      <c r="U67" s="33" t="n"/>
      <c r="V67" s="3" t="n"/>
    </row>
    <row r="68" ht="24" customHeight="1">
      <c r="A68" s="2" t="n"/>
      <c r="B68" s="3" t="n"/>
      <c r="C68" s="3" t="n"/>
      <c r="D68" s="3" t="n"/>
      <c r="E68" s="3" t="n"/>
      <c r="F68" s="3" t="n"/>
      <c r="G68" s="3" t="n"/>
      <c r="H68" s="3" t="n"/>
      <c r="I68" s="32" t="n"/>
      <c r="J68" s="5" t="n"/>
      <c r="K68" s="33" t="n"/>
      <c r="L68" s="34">
        <f>IF(OR(A68="",J68="",K68=""),"",K68*J68)</f>
        <v/>
      </c>
      <c r="M68" s="33" t="n"/>
      <c r="N68" s="34">
        <f>IF(OR(A68="",M68=""),"",M68*1.05)</f>
        <v/>
      </c>
      <c r="O68" s="35">
        <f>IF(A68="","",IF(G68="3+2 canone concordato",30%,0%))</f>
        <v/>
      </c>
      <c r="P68" s="34">
        <f>IF(A68="","",IFERROR(L68*(1-5%)*(1-O68),0))</f>
        <v/>
      </c>
      <c r="Q68" s="34">
        <f>IF(A68="","",MAX(N68,P68))</f>
        <v/>
      </c>
      <c r="R68" s="35">
        <f>IF(H68="","",IFERROR(VLOOKUP(H68,'Riepilogo'!$J$4:$K$6,2,FALSE),0))</f>
        <v/>
      </c>
      <c r="S68" s="34">
        <f>IF(A68="","",IF(OR(H68="Cedolare secca 21%",H68="Cedolare secca 10%"),IFERROR(L68*R68,0),0))</f>
        <v/>
      </c>
      <c r="T68" s="33" t="n"/>
      <c r="U68" s="33" t="n"/>
      <c r="V68" s="3" t="n"/>
    </row>
    <row r="69" ht="24" customHeight="1">
      <c r="A69" s="2" t="n"/>
      <c r="B69" s="3" t="n"/>
      <c r="C69" s="3" t="n"/>
      <c r="D69" s="3" t="n"/>
      <c r="E69" s="3" t="n"/>
      <c r="F69" s="3" t="n"/>
      <c r="G69" s="3" t="n"/>
      <c r="H69" s="3" t="n"/>
      <c r="I69" s="32" t="n"/>
      <c r="J69" s="5" t="n"/>
      <c r="K69" s="33" t="n"/>
      <c r="L69" s="36">
        <f>IF(OR(A69="",J69="",K69=""),"",K69*J69)</f>
        <v/>
      </c>
      <c r="M69" s="33" t="n"/>
      <c r="N69" s="36">
        <f>IF(OR(A69="",M69=""),"",M69*1.05)</f>
        <v/>
      </c>
      <c r="O69" s="37">
        <f>IF(A69="","",IF(G69="3+2 canone concordato",30%,0%))</f>
        <v/>
      </c>
      <c r="P69" s="36">
        <f>IF(A69="","",IFERROR(L69*(1-5%)*(1-O69),0))</f>
        <v/>
      </c>
      <c r="Q69" s="36">
        <f>IF(A69="","",MAX(N69,P69))</f>
        <v/>
      </c>
      <c r="R69" s="37">
        <f>IF(H69="","",IFERROR(VLOOKUP(H69,'Riepilogo'!$J$4:$K$6,2,FALSE),0))</f>
        <v/>
      </c>
      <c r="S69" s="36">
        <f>IF(A69="","",IF(OR(H69="Cedolare secca 21%",H69="Cedolare secca 10%"),IFERROR(L69*R69,0),0))</f>
        <v/>
      </c>
      <c r="T69" s="33" t="n"/>
      <c r="U69" s="33" t="n"/>
      <c r="V69" s="3" t="n"/>
    </row>
    <row r="70" ht="24" customHeight="1">
      <c r="A70" s="2" t="n"/>
      <c r="B70" s="3" t="n"/>
      <c r="C70" s="3" t="n"/>
      <c r="D70" s="3" t="n"/>
      <c r="E70" s="3" t="n"/>
      <c r="F70" s="3" t="n"/>
      <c r="G70" s="3" t="n"/>
      <c r="H70" s="3" t="n"/>
      <c r="I70" s="32" t="n"/>
      <c r="J70" s="5" t="n"/>
      <c r="K70" s="33" t="n"/>
      <c r="L70" s="34">
        <f>IF(OR(A70="",J70="",K70=""),"",K70*J70)</f>
        <v/>
      </c>
      <c r="M70" s="33" t="n"/>
      <c r="N70" s="34">
        <f>IF(OR(A70="",M70=""),"",M70*1.05)</f>
        <v/>
      </c>
      <c r="O70" s="35">
        <f>IF(A70="","",IF(G70="3+2 canone concordato",30%,0%))</f>
        <v/>
      </c>
      <c r="P70" s="34">
        <f>IF(A70="","",IFERROR(L70*(1-5%)*(1-O70),0))</f>
        <v/>
      </c>
      <c r="Q70" s="34">
        <f>IF(A70="","",MAX(N70,P70))</f>
        <v/>
      </c>
      <c r="R70" s="35">
        <f>IF(H70="","",IFERROR(VLOOKUP(H70,'Riepilogo'!$J$4:$K$6,2,FALSE),0))</f>
        <v/>
      </c>
      <c r="S70" s="34">
        <f>IF(A70="","",IF(OR(H70="Cedolare secca 21%",H70="Cedolare secca 10%"),IFERROR(L70*R70,0),0))</f>
        <v/>
      </c>
      <c r="T70" s="33" t="n"/>
      <c r="U70" s="33" t="n"/>
      <c r="V70" s="3" t="n"/>
    </row>
    <row r="71" ht="24" customHeight="1">
      <c r="A71" s="2" t="n"/>
      <c r="B71" s="3" t="n"/>
      <c r="C71" s="3" t="n"/>
      <c r="D71" s="3" t="n"/>
      <c r="E71" s="3" t="n"/>
      <c r="F71" s="3" t="n"/>
      <c r="G71" s="3" t="n"/>
      <c r="H71" s="3" t="n"/>
      <c r="I71" s="32" t="n"/>
      <c r="J71" s="5" t="n"/>
      <c r="K71" s="33" t="n"/>
      <c r="L71" s="36">
        <f>IF(OR(A71="",J71="",K71=""),"",K71*J71)</f>
        <v/>
      </c>
      <c r="M71" s="33" t="n"/>
      <c r="N71" s="36">
        <f>IF(OR(A71="",M71=""),"",M71*1.05)</f>
        <v/>
      </c>
      <c r="O71" s="37">
        <f>IF(A71="","",IF(G71="3+2 canone concordato",30%,0%))</f>
        <v/>
      </c>
      <c r="P71" s="36">
        <f>IF(A71="","",IFERROR(L71*(1-5%)*(1-O71),0))</f>
        <v/>
      </c>
      <c r="Q71" s="36">
        <f>IF(A71="","",MAX(N71,P71))</f>
        <v/>
      </c>
      <c r="R71" s="37">
        <f>IF(H71="","",IFERROR(VLOOKUP(H71,'Riepilogo'!$J$4:$K$6,2,FALSE),0))</f>
        <v/>
      </c>
      <c r="S71" s="36">
        <f>IF(A71="","",IF(OR(H71="Cedolare secca 21%",H71="Cedolare secca 10%"),IFERROR(L71*R71,0),0))</f>
        <v/>
      </c>
      <c r="T71" s="33" t="n"/>
      <c r="U71" s="33" t="n"/>
      <c r="V71" s="3" t="n"/>
    </row>
    <row r="72" ht="24" customHeight="1">
      <c r="A72" s="2" t="n"/>
      <c r="B72" s="3" t="n"/>
      <c r="C72" s="3" t="n"/>
      <c r="D72" s="3" t="n"/>
      <c r="E72" s="3" t="n"/>
      <c r="F72" s="3" t="n"/>
      <c r="G72" s="3" t="n"/>
      <c r="H72" s="3" t="n"/>
      <c r="I72" s="32" t="n"/>
      <c r="J72" s="5" t="n"/>
      <c r="K72" s="33" t="n"/>
      <c r="L72" s="34">
        <f>IF(OR(A72="",J72="",K72=""),"",K72*J72)</f>
        <v/>
      </c>
      <c r="M72" s="33" t="n"/>
      <c r="N72" s="34">
        <f>IF(OR(A72="",M72=""),"",M72*1.05)</f>
        <v/>
      </c>
      <c r="O72" s="35">
        <f>IF(A72="","",IF(G72="3+2 canone concordato",30%,0%))</f>
        <v/>
      </c>
      <c r="P72" s="34">
        <f>IF(A72="","",IFERROR(L72*(1-5%)*(1-O72),0))</f>
        <v/>
      </c>
      <c r="Q72" s="34">
        <f>IF(A72="","",MAX(N72,P72))</f>
        <v/>
      </c>
      <c r="R72" s="35">
        <f>IF(H72="","",IFERROR(VLOOKUP(H72,'Riepilogo'!$J$4:$K$6,2,FALSE),0))</f>
        <v/>
      </c>
      <c r="S72" s="34">
        <f>IF(A72="","",IF(OR(H72="Cedolare secca 21%",H72="Cedolare secca 10%"),IFERROR(L72*R72,0),0))</f>
        <v/>
      </c>
      <c r="T72" s="33" t="n"/>
      <c r="U72" s="33" t="n"/>
      <c r="V72" s="3" t="n"/>
    </row>
    <row r="73" ht="24" customHeight="1">
      <c r="A73" s="2" t="n"/>
      <c r="B73" s="3" t="n"/>
      <c r="C73" s="3" t="n"/>
      <c r="D73" s="3" t="n"/>
      <c r="E73" s="3" t="n"/>
      <c r="F73" s="3" t="n"/>
      <c r="G73" s="3" t="n"/>
      <c r="H73" s="3" t="n"/>
      <c r="I73" s="32" t="n"/>
      <c r="J73" s="5" t="n"/>
      <c r="K73" s="33" t="n"/>
      <c r="L73" s="36">
        <f>IF(OR(A73="",J73="",K73=""),"",K73*J73)</f>
        <v/>
      </c>
      <c r="M73" s="33" t="n"/>
      <c r="N73" s="36">
        <f>IF(OR(A73="",M73=""),"",M73*1.05)</f>
        <v/>
      </c>
      <c r="O73" s="37">
        <f>IF(A73="","",IF(G73="3+2 canone concordato",30%,0%))</f>
        <v/>
      </c>
      <c r="P73" s="36">
        <f>IF(A73="","",IFERROR(L73*(1-5%)*(1-O73),0))</f>
        <v/>
      </c>
      <c r="Q73" s="36">
        <f>IF(A73="","",MAX(N73,P73))</f>
        <v/>
      </c>
      <c r="R73" s="37">
        <f>IF(H73="","",IFERROR(VLOOKUP(H73,'Riepilogo'!$J$4:$K$6,2,FALSE),0))</f>
        <v/>
      </c>
      <c r="S73" s="36">
        <f>IF(A73="","",IF(OR(H73="Cedolare secca 21%",H73="Cedolare secca 10%"),IFERROR(L73*R73,0),0))</f>
        <v/>
      </c>
      <c r="T73" s="33" t="n"/>
      <c r="U73" s="33" t="n"/>
      <c r="V73" s="3" t="n"/>
    </row>
    <row r="74" ht="24" customHeight="1">
      <c r="A74" s="2" t="n"/>
      <c r="B74" s="3" t="n"/>
      <c r="C74" s="3" t="n"/>
      <c r="D74" s="3" t="n"/>
      <c r="E74" s="3" t="n"/>
      <c r="F74" s="3" t="n"/>
      <c r="G74" s="3" t="n"/>
      <c r="H74" s="3" t="n"/>
      <c r="I74" s="32" t="n"/>
      <c r="J74" s="5" t="n"/>
      <c r="K74" s="33" t="n"/>
      <c r="L74" s="34">
        <f>IF(OR(A74="",J74="",K74=""),"",K74*J74)</f>
        <v/>
      </c>
      <c r="M74" s="33" t="n"/>
      <c r="N74" s="34">
        <f>IF(OR(A74="",M74=""),"",M74*1.05)</f>
        <v/>
      </c>
      <c r="O74" s="35">
        <f>IF(A74="","",IF(G74="3+2 canone concordato",30%,0%))</f>
        <v/>
      </c>
      <c r="P74" s="34">
        <f>IF(A74="","",IFERROR(L74*(1-5%)*(1-O74),0))</f>
        <v/>
      </c>
      <c r="Q74" s="34">
        <f>IF(A74="","",MAX(N74,P74))</f>
        <v/>
      </c>
      <c r="R74" s="35">
        <f>IF(H74="","",IFERROR(VLOOKUP(H74,'Riepilogo'!$J$4:$K$6,2,FALSE),0))</f>
        <v/>
      </c>
      <c r="S74" s="34">
        <f>IF(A74="","",IF(OR(H74="Cedolare secca 21%",H74="Cedolare secca 10%"),IFERROR(L74*R74,0),0))</f>
        <v/>
      </c>
      <c r="T74" s="33" t="n"/>
      <c r="U74" s="33" t="n"/>
      <c r="V74" s="3" t="n"/>
    </row>
    <row r="75" ht="24" customHeight="1">
      <c r="A75" s="2" t="n"/>
      <c r="B75" s="3" t="n"/>
      <c r="C75" s="3" t="n"/>
      <c r="D75" s="3" t="n"/>
      <c r="E75" s="3" t="n"/>
      <c r="F75" s="3" t="n"/>
      <c r="G75" s="3" t="n"/>
      <c r="H75" s="3" t="n"/>
      <c r="I75" s="32" t="n"/>
      <c r="J75" s="5" t="n"/>
      <c r="K75" s="33" t="n"/>
      <c r="L75" s="36">
        <f>IF(OR(A75="",J75="",K75=""),"",K75*J75)</f>
        <v/>
      </c>
      <c r="M75" s="33" t="n"/>
      <c r="N75" s="36">
        <f>IF(OR(A75="",M75=""),"",M75*1.05)</f>
        <v/>
      </c>
      <c r="O75" s="37">
        <f>IF(A75="","",IF(G75="3+2 canone concordato",30%,0%))</f>
        <v/>
      </c>
      <c r="P75" s="36">
        <f>IF(A75="","",IFERROR(L75*(1-5%)*(1-O75),0))</f>
        <v/>
      </c>
      <c r="Q75" s="36">
        <f>IF(A75="","",MAX(N75,P75))</f>
        <v/>
      </c>
      <c r="R75" s="37">
        <f>IF(H75="","",IFERROR(VLOOKUP(H75,'Riepilogo'!$J$4:$K$6,2,FALSE),0))</f>
        <v/>
      </c>
      <c r="S75" s="36">
        <f>IF(A75="","",IF(OR(H75="Cedolare secca 21%",H75="Cedolare secca 10%"),IFERROR(L75*R75,0),0))</f>
        <v/>
      </c>
      <c r="T75" s="33" t="n"/>
      <c r="U75" s="33" t="n"/>
      <c r="V75" s="3" t="n"/>
    </row>
    <row r="76" ht="24" customHeight="1">
      <c r="A76" s="2" t="n"/>
      <c r="B76" s="3" t="n"/>
      <c r="C76" s="3" t="n"/>
      <c r="D76" s="3" t="n"/>
      <c r="E76" s="3" t="n"/>
      <c r="F76" s="3" t="n"/>
      <c r="G76" s="3" t="n"/>
      <c r="H76" s="3" t="n"/>
      <c r="I76" s="32" t="n"/>
      <c r="J76" s="5" t="n"/>
      <c r="K76" s="33" t="n"/>
      <c r="L76" s="34">
        <f>IF(OR(A76="",J76="",K76=""),"",K76*J76)</f>
        <v/>
      </c>
      <c r="M76" s="33" t="n"/>
      <c r="N76" s="34">
        <f>IF(OR(A76="",M76=""),"",M76*1.05)</f>
        <v/>
      </c>
      <c r="O76" s="35">
        <f>IF(A76="","",IF(G76="3+2 canone concordato",30%,0%))</f>
        <v/>
      </c>
      <c r="P76" s="34">
        <f>IF(A76="","",IFERROR(L76*(1-5%)*(1-O76),0))</f>
        <v/>
      </c>
      <c r="Q76" s="34">
        <f>IF(A76="","",MAX(N76,P76))</f>
        <v/>
      </c>
      <c r="R76" s="35">
        <f>IF(H76="","",IFERROR(VLOOKUP(H76,'Riepilogo'!$J$4:$K$6,2,FALSE),0))</f>
        <v/>
      </c>
      <c r="S76" s="34">
        <f>IF(A76="","",IF(OR(H76="Cedolare secca 21%",H76="Cedolare secca 10%"),IFERROR(L76*R76,0),0))</f>
        <v/>
      </c>
      <c r="T76" s="33" t="n"/>
      <c r="U76" s="33" t="n"/>
      <c r="V76" s="3" t="n"/>
    </row>
    <row r="77" ht="24" customHeight="1">
      <c r="A77" s="2" t="n"/>
      <c r="B77" s="3" t="n"/>
      <c r="C77" s="3" t="n"/>
      <c r="D77" s="3" t="n"/>
      <c r="E77" s="3" t="n"/>
      <c r="F77" s="3" t="n"/>
      <c r="G77" s="3" t="n"/>
      <c r="H77" s="3" t="n"/>
      <c r="I77" s="32" t="n"/>
      <c r="J77" s="5" t="n"/>
      <c r="K77" s="33" t="n"/>
      <c r="L77" s="36">
        <f>IF(OR(A77="",J77="",K77=""),"",K77*J77)</f>
        <v/>
      </c>
      <c r="M77" s="33" t="n"/>
      <c r="N77" s="36">
        <f>IF(OR(A77="",M77=""),"",M77*1.05)</f>
        <v/>
      </c>
      <c r="O77" s="37">
        <f>IF(A77="","",IF(G77="3+2 canone concordato",30%,0%))</f>
        <v/>
      </c>
      <c r="P77" s="36">
        <f>IF(A77="","",IFERROR(L77*(1-5%)*(1-O77),0))</f>
        <v/>
      </c>
      <c r="Q77" s="36">
        <f>IF(A77="","",MAX(N77,P77))</f>
        <v/>
      </c>
      <c r="R77" s="37">
        <f>IF(H77="","",IFERROR(VLOOKUP(H77,'Riepilogo'!$J$4:$K$6,2,FALSE),0))</f>
        <v/>
      </c>
      <c r="S77" s="36">
        <f>IF(A77="","",IF(OR(H77="Cedolare secca 21%",H77="Cedolare secca 10%"),IFERROR(L77*R77,0),0))</f>
        <v/>
      </c>
      <c r="T77" s="33" t="n"/>
      <c r="U77" s="33" t="n"/>
      <c r="V77" s="3" t="n"/>
    </row>
    <row r="78" ht="24" customHeight="1">
      <c r="A78" s="2" t="n"/>
      <c r="B78" s="3" t="n"/>
      <c r="C78" s="3" t="n"/>
      <c r="D78" s="3" t="n"/>
      <c r="E78" s="3" t="n"/>
      <c r="F78" s="3" t="n"/>
      <c r="G78" s="3" t="n"/>
      <c r="H78" s="3" t="n"/>
      <c r="I78" s="32" t="n"/>
      <c r="J78" s="5" t="n"/>
      <c r="K78" s="33" t="n"/>
      <c r="L78" s="34">
        <f>IF(OR(A78="",J78="",K78=""),"",K78*J78)</f>
        <v/>
      </c>
      <c r="M78" s="33" t="n"/>
      <c r="N78" s="34">
        <f>IF(OR(A78="",M78=""),"",M78*1.05)</f>
        <v/>
      </c>
      <c r="O78" s="35">
        <f>IF(A78="","",IF(G78="3+2 canone concordato",30%,0%))</f>
        <v/>
      </c>
      <c r="P78" s="34">
        <f>IF(A78="","",IFERROR(L78*(1-5%)*(1-O78),0))</f>
        <v/>
      </c>
      <c r="Q78" s="34">
        <f>IF(A78="","",MAX(N78,P78))</f>
        <v/>
      </c>
      <c r="R78" s="35">
        <f>IF(H78="","",IFERROR(VLOOKUP(H78,'Riepilogo'!$J$4:$K$6,2,FALSE),0))</f>
        <v/>
      </c>
      <c r="S78" s="34">
        <f>IF(A78="","",IF(OR(H78="Cedolare secca 21%",H78="Cedolare secca 10%"),IFERROR(L78*R78,0),0))</f>
        <v/>
      </c>
      <c r="T78" s="33" t="n"/>
      <c r="U78" s="33" t="n"/>
      <c r="V78" s="3" t="n"/>
    </row>
    <row r="79" ht="24" customHeight="1">
      <c r="A79" s="2" t="n"/>
      <c r="B79" s="3" t="n"/>
      <c r="C79" s="3" t="n"/>
      <c r="D79" s="3" t="n"/>
      <c r="E79" s="3" t="n"/>
      <c r="F79" s="3" t="n"/>
      <c r="G79" s="3" t="n"/>
      <c r="H79" s="3" t="n"/>
      <c r="I79" s="32" t="n"/>
      <c r="J79" s="5" t="n"/>
      <c r="K79" s="33" t="n"/>
      <c r="L79" s="36">
        <f>IF(OR(A79="",J79="",K79=""),"",K79*J79)</f>
        <v/>
      </c>
      <c r="M79" s="33" t="n"/>
      <c r="N79" s="36">
        <f>IF(OR(A79="",M79=""),"",M79*1.05)</f>
        <v/>
      </c>
      <c r="O79" s="37">
        <f>IF(A79="","",IF(G79="3+2 canone concordato",30%,0%))</f>
        <v/>
      </c>
      <c r="P79" s="36">
        <f>IF(A79="","",IFERROR(L79*(1-5%)*(1-O79),0))</f>
        <v/>
      </c>
      <c r="Q79" s="36">
        <f>IF(A79="","",MAX(N79,P79))</f>
        <v/>
      </c>
      <c r="R79" s="37">
        <f>IF(H79="","",IFERROR(VLOOKUP(H79,'Riepilogo'!$J$4:$K$6,2,FALSE),0))</f>
        <v/>
      </c>
      <c r="S79" s="36">
        <f>IF(A79="","",IF(OR(H79="Cedolare secca 21%",H79="Cedolare secca 10%"),IFERROR(L79*R79,0),0))</f>
        <v/>
      </c>
      <c r="T79" s="33" t="n"/>
      <c r="U79" s="33" t="n"/>
      <c r="V79" s="3" t="n"/>
    </row>
    <row r="80" ht="24" customHeight="1">
      <c r="A80" s="2" t="n"/>
      <c r="B80" s="3" t="n"/>
      <c r="C80" s="3" t="n"/>
      <c r="D80" s="3" t="n"/>
      <c r="E80" s="3" t="n"/>
      <c r="F80" s="3" t="n"/>
      <c r="G80" s="3" t="n"/>
      <c r="H80" s="3" t="n"/>
      <c r="I80" s="32" t="n"/>
      <c r="J80" s="5" t="n"/>
      <c r="K80" s="33" t="n"/>
      <c r="L80" s="34">
        <f>IF(OR(A80="",J80="",K80=""),"",K80*J80)</f>
        <v/>
      </c>
      <c r="M80" s="33" t="n"/>
      <c r="N80" s="34">
        <f>IF(OR(A80="",M80=""),"",M80*1.05)</f>
        <v/>
      </c>
      <c r="O80" s="35">
        <f>IF(A80="","",IF(G80="3+2 canone concordato",30%,0%))</f>
        <v/>
      </c>
      <c r="P80" s="34">
        <f>IF(A80="","",IFERROR(L80*(1-5%)*(1-O80),0))</f>
        <v/>
      </c>
      <c r="Q80" s="34">
        <f>IF(A80="","",MAX(N80,P80))</f>
        <v/>
      </c>
      <c r="R80" s="35">
        <f>IF(H80="","",IFERROR(VLOOKUP(H80,'Riepilogo'!$J$4:$K$6,2,FALSE),0))</f>
        <v/>
      </c>
      <c r="S80" s="34">
        <f>IF(A80="","",IF(OR(H80="Cedolare secca 21%",H80="Cedolare secca 10%"),IFERROR(L80*R80,0),0))</f>
        <v/>
      </c>
      <c r="T80" s="33" t="n"/>
      <c r="U80" s="33" t="n"/>
      <c r="V80" s="3" t="n"/>
    </row>
    <row r="81" ht="24" customHeight="1">
      <c r="A81" s="2" t="n"/>
      <c r="B81" s="3" t="n"/>
      <c r="C81" s="3" t="n"/>
      <c r="D81" s="3" t="n"/>
      <c r="E81" s="3" t="n"/>
      <c r="F81" s="3" t="n"/>
      <c r="G81" s="3" t="n"/>
      <c r="H81" s="3" t="n"/>
      <c r="I81" s="32" t="n"/>
      <c r="J81" s="5" t="n"/>
      <c r="K81" s="33" t="n"/>
      <c r="L81" s="36">
        <f>IF(OR(A81="",J81="",K81=""),"",K81*J81)</f>
        <v/>
      </c>
      <c r="M81" s="33" t="n"/>
      <c r="N81" s="36">
        <f>IF(OR(A81="",M81=""),"",M81*1.05)</f>
        <v/>
      </c>
      <c r="O81" s="37">
        <f>IF(A81="","",IF(G81="3+2 canone concordato",30%,0%))</f>
        <v/>
      </c>
      <c r="P81" s="36">
        <f>IF(A81="","",IFERROR(L81*(1-5%)*(1-O81),0))</f>
        <v/>
      </c>
      <c r="Q81" s="36">
        <f>IF(A81="","",MAX(N81,P81))</f>
        <v/>
      </c>
      <c r="R81" s="37">
        <f>IF(H81="","",IFERROR(VLOOKUP(H81,'Riepilogo'!$J$4:$K$6,2,FALSE),0))</f>
        <v/>
      </c>
      <c r="S81" s="36">
        <f>IF(A81="","",IF(OR(H81="Cedolare secca 21%",H81="Cedolare secca 10%"),IFERROR(L81*R81,0),0))</f>
        <v/>
      </c>
      <c r="T81" s="33" t="n"/>
      <c r="U81" s="33" t="n"/>
      <c r="V81" s="3" t="n"/>
    </row>
    <row r="82" ht="24" customHeight="1">
      <c r="A82" s="2" t="n"/>
      <c r="B82" s="3" t="n"/>
      <c r="C82" s="3" t="n"/>
      <c r="D82" s="3" t="n"/>
      <c r="E82" s="3" t="n"/>
      <c r="F82" s="3" t="n"/>
      <c r="G82" s="3" t="n"/>
      <c r="H82" s="3" t="n"/>
      <c r="I82" s="32" t="n"/>
      <c r="J82" s="5" t="n"/>
      <c r="K82" s="33" t="n"/>
      <c r="L82" s="34">
        <f>IF(OR(A82="",J82="",K82=""),"",K82*J82)</f>
        <v/>
      </c>
      <c r="M82" s="33" t="n"/>
      <c r="N82" s="34">
        <f>IF(OR(A82="",M82=""),"",M82*1.05)</f>
        <v/>
      </c>
      <c r="O82" s="35">
        <f>IF(A82="","",IF(G82="3+2 canone concordato",30%,0%))</f>
        <v/>
      </c>
      <c r="P82" s="34">
        <f>IF(A82="","",IFERROR(L82*(1-5%)*(1-O82),0))</f>
        <v/>
      </c>
      <c r="Q82" s="34">
        <f>IF(A82="","",MAX(N82,P82))</f>
        <v/>
      </c>
      <c r="R82" s="35">
        <f>IF(H82="","",IFERROR(VLOOKUP(H82,'Riepilogo'!$J$4:$K$6,2,FALSE),0))</f>
        <v/>
      </c>
      <c r="S82" s="34">
        <f>IF(A82="","",IF(OR(H82="Cedolare secca 21%",H82="Cedolare secca 10%"),IFERROR(L82*R82,0),0))</f>
        <v/>
      </c>
      <c r="T82" s="33" t="n"/>
      <c r="U82" s="33" t="n"/>
      <c r="V82" s="3" t="n"/>
    </row>
    <row r="83" ht="24" customHeight="1">
      <c r="A83" s="2" t="n"/>
      <c r="B83" s="3" t="n"/>
      <c r="C83" s="3" t="n"/>
      <c r="D83" s="3" t="n"/>
      <c r="E83" s="3" t="n"/>
      <c r="F83" s="3" t="n"/>
      <c r="G83" s="3" t="n"/>
      <c r="H83" s="3" t="n"/>
      <c r="I83" s="32" t="n"/>
      <c r="J83" s="5" t="n"/>
      <c r="K83" s="33" t="n"/>
      <c r="L83" s="36">
        <f>IF(OR(A83="",J83="",K83=""),"",K83*J83)</f>
        <v/>
      </c>
      <c r="M83" s="33" t="n"/>
      <c r="N83" s="36">
        <f>IF(OR(A83="",M83=""),"",M83*1.05)</f>
        <v/>
      </c>
      <c r="O83" s="37">
        <f>IF(A83="","",IF(G83="3+2 canone concordato",30%,0%))</f>
        <v/>
      </c>
      <c r="P83" s="36">
        <f>IF(A83="","",IFERROR(L83*(1-5%)*(1-O83),0))</f>
        <v/>
      </c>
      <c r="Q83" s="36">
        <f>IF(A83="","",MAX(N83,P83))</f>
        <v/>
      </c>
      <c r="R83" s="37">
        <f>IF(H83="","",IFERROR(VLOOKUP(H83,'Riepilogo'!$J$4:$K$6,2,FALSE),0))</f>
        <v/>
      </c>
      <c r="S83" s="36">
        <f>IF(A83="","",IF(OR(H83="Cedolare secca 21%",H83="Cedolare secca 10%"),IFERROR(L83*R83,0),0))</f>
        <v/>
      </c>
      <c r="T83" s="33" t="n"/>
      <c r="U83" s="33" t="n"/>
      <c r="V83" s="3" t="n"/>
    </row>
    <row r="84" ht="24" customHeight="1">
      <c r="A84" s="2" t="n"/>
      <c r="B84" s="3" t="n"/>
      <c r="C84" s="3" t="n"/>
      <c r="D84" s="3" t="n"/>
      <c r="E84" s="3" t="n"/>
      <c r="F84" s="3" t="n"/>
      <c r="G84" s="3" t="n"/>
      <c r="H84" s="3" t="n"/>
      <c r="I84" s="32" t="n"/>
      <c r="J84" s="5" t="n"/>
      <c r="K84" s="33" t="n"/>
      <c r="L84" s="34">
        <f>IF(OR(A84="",J84="",K84=""),"",K84*J84)</f>
        <v/>
      </c>
      <c r="M84" s="33" t="n"/>
      <c r="N84" s="34">
        <f>IF(OR(A84="",M84=""),"",M84*1.05)</f>
        <v/>
      </c>
      <c r="O84" s="35">
        <f>IF(A84="","",IF(G84="3+2 canone concordato",30%,0%))</f>
        <v/>
      </c>
      <c r="P84" s="34">
        <f>IF(A84="","",IFERROR(L84*(1-5%)*(1-O84),0))</f>
        <v/>
      </c>
      <c r="Q84" s="34">
        <f>IF(A84="","",MAX(N84,P84))</f>
        <v/>
      </c>
      <c r="R84" s="35">
        <f>IF(H84="","",IFERROR(VLOOKUP(H84,'Riepilogo'!$J$4:$K$6,2,FALSE),0))</f>
        <v/>
      </c>
      <c r="S84" s="34">
        <f>IF(A84="","",IF(OR(H84="Cedolare secca 21%",H84="Cedolare secca 10%"),IFERROR(L84*R84,0),0))</f>
        <v/>
      </c>
      <c r="T84" s="33" t="n"/>
      <c r="U84" s="33" t="n"/>
      <c r="V84" s="3" t="n"/>
    </row>
    <row r="85" ht="24" customHeight="1">
      <c r="A85" s="2" t="n"/>
      <c r="B85" s="3" t="n"/>
      <c r="C85" s="3" t="n"/>
      <c r="D85" s="3" t="n"/>
      <c r="E85" s="3" t="n"/>
      <c r="F85" s="3" t="n"/>
      <c r="G85" s="3" t="n"/>
      <c r="H85" s="3" t="n"/>
      <c r="I85" s="32" t="n"/>
      <c r="J85" s="5" t="n"/>
      <c r="K85" s="33" t="n"/>
      <c r="L85" s="36">
        <f>IF(OR(A85="",J85="",K85=""),"",K85*J85)</f>
        <v/>
      </c>
      <c r="M85" s="33" t="n"/>
      <c r="N85" s="36">
        <f>IF(OR(A85="",M85=""),"",M85*1.05)</f>
        <v/>
      </c>
      <c r="O85" s="37">
        <f>IF(A85="","",IF(G85="3+2 canone concordato",30%,0%))</f>
        <v/>
      </c>
      <c r="P85" s="36">
        <f>IF(A85="","",IFERROR(L85*(1-5%)*(1-O85),0))</f>
        <v/>
      </c>
      <c r="Q85" s="36">
        <f>IF(A85="","",MAX(N85,P85))</f>
        <v/>
      </c>
      <c r="R85" s="37">
        <f>IF(H85="","",IFERROR(VLOOKUP(H85,'Riepilogo'!$J$4:$K$6,2,FALSE),0))</f>
        <v/>
      </c>
      <c r="S85" s="36">
        <f>IF(A85="","",IF(OR(H85="Cedolare secca 21%",H85="Cedolare secca 10%"),IFERROR(L85*R85,0),0))</f>
        <v/>
      </c>
      <c r="T85" s="33" t="n"/>
      <c r="U85" s="33" t="n"/>
      <c r="V85" s="3" t="n"/>
    </row>
    <row r="86" ht="24" customHeight="1">
      <c r="A86" s="2" t="n"/>
      <c r="B86" s="3" t="n"/>
      <c r="C86" s="3" t="n"/>
      <c r="D86" s="3" t="n"/>
      <c r="E86" s="3" t="n"/>
      <c r="F86" s="3" t="n"/>
      <c r="G86" s="3" t="n"/>
      <c r="H86" s="3" t="n"/>
      <c r="I86" s="32" t="n"/>
      <c r="J86" s="5" t="n"/>
      <c r="K86" s="33" t="n"/>
      <c r="L86" s="34">
        <f>IF(OR(A86="",J86="",K86=""),"",K86*J86)</f>
        <v/>
      </c>
      <c r="M86" s="33" t="n"/>
      <c r="N86" s="34">
        <f>IF(OR(A86="",M86=""),"",M86*1.05)</f>
        <v/>
      </c>
      <c r="O86" s="35">
        <f>IF(A86="","",IF(G86="3+2 canone concordato",30%,0%))</f>
        <v/>
      </c>
      <c r="P86" s="34">
        <f>IF(A86="","",IFERROR(L86*(1-5%)*(1-O86),0))</f>
        <v/>
      </c>
      <c r="Q86" s="34">
        <f>IF(A86="","",MAX(N86,P86))</f>
        <v/>
      </c>
      <c r="R86" s="35">
        <f>IF(H86="","",IFERROR(VLOOKUP(H86,'Riepilogo'!$J$4:$K$6,2,FALSE),0))</f>
        <v/>
      </c>
      <c r="S86" s="34">
        <f>IF(A86="","",IF(OR(H86="Cedolare secca 21%",H86="Cedolare secca 10%"),IFERROR(L86*R86,0),0))</f>
        <v/>
      </c>
      <c r="T86" s="33" t="n"/>
      <c r="U86" s="33" t="n"/>
      <c r="V86" s="3" t="n"/>
    </row>
    <row r="87" ht="24" customHeight="1">
      <c r="A87" s="2" t="n"/>
      <c r="B87" s="3" t="n"/>
      <c r="C87" s="3" t="n"/>
      <c r="D87" s="3" t="n"/>
      <c r="E87" s="3" t="n"/>
      <c r="F87" s="3" t="n"/>
      <c r="G87" s="3" t="n"/>
      <c r="H87" s="3" t="n"/>
      <c r="I87" s="32" t="n"/>
      <c r="J87" s="5" t="n"/>
      <c r="K87" s="33" t="n"/>
      <c r="L87" s="36">
        <f>IF(OR(A87="",J87="",K87=""),"",K87*J87)</f>
        <v/>
      </c>
      <c r="M87" s="33" t="n"/>
      <c r="N87" s="36">
        <f>IF(OR(A87="",M87=""),"",M87*1.05)</f>
        <v/>
      </c>
      <c r="O87" s="37">
        <f>IF(A87="","",IF(G87="3+2 canone concordato",30%,0%))</f>
        <v/>
      </c>
      <c r="P87" s="36">
        <f>IF(A87="","",IFERROR(L87*(1-5%)*(1-O87),0))</f>
        <v/>
      </c>
      <c r="Q87" s="36">
        <f>IF(A87="","",MAX(N87,P87))</f>
        <v/>
      </c>
      <c r="R87" s="37">
        <f>IF(H87="","",IFERROR(VLOOKUP(H87,'Riepilogo'!$J$4:$K$6,2,FALSE),0))</f>
        <v/>
      </c>
      <c r="S87" s="36">
        <f>IF(A87="","",IF(OR(H87="Cedolare secca 21%",H87="Cedolare secca 10%"),IFERROR(L87*R87,0),0))</f>
        <v/>
      </c>
      <c r="T87" s="33" t="n"/>
      <c r="U87" s="33" t="n"/>
      <c r="V87" s="3" t="n"/>
    </row>
    <row r="88" ht="24" customHeight="1">
      <c r="A88" s="2" t="n"/>
      <c r="B88" s="3" t="n"/>
      <c r="C88" s="3" t="n"/>
      <c r="D88" s="3" t="n"/>
      <c r="E88" s="3" t="n"/>
      <c r="F88" s="3" t="n"/>
      <c r="G88" s="3" t="n"/>
      <c r="H88" s="3" t="n"/>
      <c r="I88" s="32" t="n"/>
      <c r="J88" s="5" t="n"/>
      <c r="K88" s="33" t="n"/>
      <c r="L88" s="34">
        <f>IF(OR(A88="",J88="",K88=""),"",K88*J88)</f>
        <v/>
      </c>
      <c r="M88" s="33" t="n"/>
      <c r="N88" s="34">
        <f>IF(OR(A88="",M88=""),"",M88*1.05)</f>
        <v/>
      </c>
      <c r="O88" s="35">
        <f>IF(A88="","",IF(G88="3+2 canone concordato",30%,0%))</f>
        <v/>
      </c>
      <c r="P88" s="34">
        <f>IF(A88="","",IFERROR(L88*(1-5%)*(1-O88),0))</f>
        <v/>
      </c>
      <c r="Q88" s="34">
        <f>IF(A88="","",MAX(N88,P88))</f>
        <v/>
      </c>
      <c r="R88" s="35">
        <f>IF(H88="","",IFERROR(VLOOKUP(H88,'Riepilogo'!$J$4:$K$6,2,FALSE),0))</f>
        <v/>
      </c>
      <c r="S88" s="34">
        <f>IF(A88="","",IF(OR(H88="Cedolare secca 21%",H88="Cedolare secca 10%"),IFERROR(L88*R88,0),0))</f>
        <v/>
      </c>
      <c r="T88" s="33" t="n"/>
      <c r="U88" s="33" t="n"/>
      <c r="V88" s="3" t="n"/>
    </row>
    <row r="89" ht="24" customHeight="1">
      <c r="A89" s="2" t="n"/>
      <c r="B89" s="3" t="n"/>
      <c r="C89" s="3" t="n"/>
      <c r="D89" s="3" t="n"/>
      <c r="E89" s="3" t="n"/>
      <c r="F89" s="3" t="n"/>
      <c r="G89" s="3" t="n"/>
      <c r="H89" s="3" t="n"/>
      <c r="I89" s="32" t="n"/>
      <c r="J89" s="5" t="n"/>
      <c r="K89" s="33" t="n"/>
      <c r="L89" s="36">
        <f>IF(OR(A89="",J89="",K89=""),"",K89*J89)</f>
        <v/>
      </c>
      <c r="M89" s="33" t="n"/>
      <c r="N89" s="36">
        <f>IF(OR(A89="",M89=""),"",M89*1.05)</f>
        <v/>
      </c>
      <c r="O89" s="37">
        <f>IF(A89="","",IF(G89="3+2 canone concordato",30%,0%))</f>
        <v/>
      </c>
      <c r="P89" s="36">
        <f>IF(A89="","",IFERROR(L89*(1-5%)*(1-O89),0))</f>
        <v/>
      </c>
      <c r="Q89" s="36">
        <f>IF(A89="","",MAX(N89,P89))</f>
        <v/>
      </c>
      <c r="R89" s="37">
        <f>IF(H89="","",IFERROR(VLOOKUP(H89,'Riepilogo'!$J$4:$K$6,2,FALSE),0))</f>
        <v/>
      </c>
      <c r="S89" s="36">
        <f>IF(A89="","",IF(OR(H89="Cedolare secca 21%",H89="Cedolare secca 10%"),IFERROR(L89*R89,0),0))</f>
        <v/>
      </c>
      <c r="T89" s="33" t="n"/>
      <c r="U89" s="33" t="n"/>
      <c r="V89" s="3" t="n"/>
    </row>
    <row r="90" ht="24" customHeight="1">
      <c r="A90" s="2" t="n"/>
      <c r="B90" s="3" t="n"/>
      <c r="C90" s="3" t="n"/>
      <c r="D90" s="3" t="n"/>
      <c r="E90" s="3" t="n"/>
      <c r="F90" s="3" t="n"/>
      <c r="G90" s="3" t="n"/>
      <c r="H90" s="3" t="n"/>
      <c r="I90" s="32" t="n"/>
      <c r="J90" s="5" t="n"/>
      <c r="K90" s="33" t="n"/>
      <c r="L90" s="34">
        <f>IF(OR(A90="",J90="",K90=""),"",K90*J90)</f>
        <v/>
      </c>
      <c r="M90" s="33" t="n"/>
      <c r="N90" s="34">
        <f>IF(OR(A90="",M90=""),"",M90*1.05)</f>
        <v/>
      </c>
      <c r="O90" s="35">
        <f>IF(A90="","",IF(G90="3+2 canone concordato",30%,0%))</f>
        <v/>
      </c>
      <c r="P90" s="34">
        <f>IF(A90="","",IFERROR(L90*(1-5%)*(1-O90),0))</f>
        <v/>
      </c>
      <c r="Q90" s="34">
        <f>IF(A90="","",MAX(N90,P90))</f>
        <v/>
      </c>
      <c r="R90" s="35">
        <f>IF(H90="","",IFERROR(VLOOKUP(H90,'Riepilogo'!$J$4:$K$6,2,FALSE),0))</f>
        <v/>
      </c>
      <c r="S90" s="34">
        <f>IF(A90="","",IF(OR(H90="Cedolare secca 21%",H90="Cedolare secca 10%"),IFERROR(L90*R90,0),0))</f>
        <v/>
      </c>
      <c r="T90" s="33" t="n"/>
      <c r="U90" s="33" t="n"/>
      <c r="V90" s="3" t="n"/>
    </row>
    <row r="91" ht="24" customHeight="1">
      <c r="A91" s="2" t="n"/>
      <c r="B91" s="3" t="n"/>
      <c r="C91" s="3" t="n"/>
      <c r="D91" s="3" t="n"/>
      <c r="E91" s="3" t="n"/>
      <c r="F91" s="3" t="n"/>
      <c r="G91" s="3" t="n"/>
      <c r="H91" s="3" t="n"/>
      <c r="I91" s="32" t="n"/>
      <c r="J91" s="5" t="n"/>
      <c r="K91" s="33" t="n"/>
      <c r="L91" s="36">
        <f>IF(OR(A91="",J91="",K91=""),"",K91*J91)</f>
        <v/>
      </c>
      <c r="M91" s="33" t="n"/>
      <c r="N91" s="36">
        <f>IF(OR(A91="",M91=""),"",M91*1.05)</f>
        <v/>
      </c>
      <c r="O91" s="37">
        <f>IF(A91="","",IF(G91="3+2 canone concordato",30%,0%))</f>
        <v/>
      </c>
      <c r="P91" s="36">
        <f>IF(A91="","",IFERROR(L91*(1-5%)*(1-O91),0))</f>
        <v/>
      </c>
      <c r="Q91" s="36">
        <f>IF(A91="","",MAX(N91,P91))</f>
        <v/>
      </c>
      <c r="R91" s="37">
        <f>IF(H91="","",IFERROR(VLOOKUP(H91,'Riepilogo'!$J$4:$K$6,2,FALSE),0))</f>
        <v/>
      </c>
      <c r="S91" s="36">
        <f>IF(A91="","",IF(OR(H91="Cedolare secca 21%",H91="Cedolare secca 10%"),IFERROR(L91*R91,0),0))</f>
        <v/>
      </c>
      <c r="T91" s="33" t="n"/>
      <c r="U91" s="33" t="n"/>
      <c r="V91" s="3" t="n"/>
    </row>
    <row r="92" ht="24" customHeight="1">
      <c r="A92" s="2" t="n"/>
      <c r="B92" s="3" t="n"/>
      <c r="C92" s="3" t="n"/>
      <c r="D92" s="3" t="n"/>
      <c r="E92" s="3" t="n"/>
      <c r="F92" s="3" t="n"/>
      <c r="G92" s="3" t="n"/>
      <c r="H92" s="3" t="n"/>
      <c r="I92" s="32" t="n"/>
      <c r="J92" s="5" t="n"/>
      <c r="K92" s="33" t="n"/>
      <c r="L92" s="34">
        <f>IF(OR(A92="",J92="",K92=""),"",K92*J92)</f>
        <v/>
      </c>
      <c r="M92" s="33" t="n"/>
      <c r="N92" s="34">
        <f>IF(OR(A92="",M92=""),"",M92*1.05)</f>
        <v/>
      </c>
      <c r="O92" s="35">
        <f>IF(A92="","",IF(G92="3+2 canone concordato",30%,0%))</f>
        <v/>
      </c>
      <c r="P92" s="34">
        <f>IF(A92="","",IFERROR(L92*(1-5%)*(1-O92),0))</f>
        <v/>
      </c>
      <c r="Q92" s="34">
        <f>IF(A92="","",MAX(N92,P92))</f>
        <v/>
      </c>
      <c r="R92" s="35">
        <f>IF(H92="","",IFERROR(VLOOKUP(H92,'Riepilogo'!$J$4:$K$6,2,FALSE),0))</f>
        <v/>
      </c>
      <c r="S92" s="34">
        <f>IF(A92="","",IF(OR(H92="Cedolare secca 21%",H92="Cedolare secca 10%"),IFERROR(L92*R92,0),0))</f>
        <v/>
      </c>
      <c r="T92" s="33" t="n"/>
      <c r="U92" s="33" t="n"/>
      <c r="V92" s="3" t="n"/>
    </row>
    <row r="93" ht="24" customHeight="1">
      <c r="A93" s="2" t="n"/>
      <c r="B93" s="3" t="n"/>
      <c r="C93" s="3" t="n"/>
      <c r="D93" s="3" t="n"/>
      <c r="E93" s="3" t="n"/>
      <c r="F93" s="3" t="n"/>
      <c r="G93" s="3" t="n"/>
      <c r="H93" s="3" t="n"/>
      <c r="I93" s="32" t="n"/>
      <c r="J93" s="5" t="n"/>
      <c r="K93" s="33" t="n"/>
      <c r="L93" s="36">
        <f>IF(OR(A93="",J93="",K93=""),"",K93*J93)</f>
        <v/>
      </c>
      <c r="M93" s="33" t="n"/>
      <c r="N93" s="36">
        <f>IF(OR(A93="",M93=""),"",M93*1.05)</f>
        <v/>
      </c>
      <c r="O93" s="37">
        <f>IF(A93="","",IF(G93="3+2 canone concordato",30%,0%))</f>
        <v/>
      </c>
      <c r="P93" s="36">
        <f>IF(A93="","",IFERROR(L93*(1-5%)*(1-O93),0))</f>
        <v/>
      </c>
      <c r="Q93" s="36">
        <f>IF(A93="","",MAX(N93,P93))</f>
        <v/>
      </c>
      <c r="R93" s="37">
        <f>IF(H93="","",IFERROR(VLOOKUP(H93,'Riepilogo'!$J$4:$K$6,2,FALSE),0))</f>
        <v/>
      </c>
      <c r="S93" s="36">
        <f>IF(A93="","",IF(OR(H93="Cedolare secca 21%",H93="Cedolare secca 10%"),IFERROR(L93*R93,0),0))</f>
        <v/>
      </c>
      <c r="T93" s="33" t="n"/>
      <c r="U93" s="33" t="n"/>
      <c r="V93" s="3" t="n"/>
    </row>
    <row r="94" ht="24" customHeight="1">
      <c r="A94" s="2" t="n"/>
      <c r="B94" s="3" t="n"/>
      <c r="C94" s="3" t="n"/>
      <c r="D94" s="3" t="n"/>
      <c r="E94" s="3" t="n"/>
      <c r="F94" s="3" t="n"/>
      <c r="G94" s="3" t="n"/>
      <c r="H94" s="3" t="n"/>
      <c r="I94" s="32" t="n"/>
      <c r="J94" s="5" t="n"/>
      <c r="K94" s="33" t="n"/>
      <c r="L94" s="34">
        <f>IF(OR(A94="",J94="",K94=""),"",K94*J94)</f>
        <v/>
      </c>
      <c r="M94" s="33" t="n"/>
      <c r="N94" s="34">
        <f>IF(OR(A94="",M94=""),"",M94*1.05)</f>
        <v/>
      </c>
      <c r="O94" s="35">
        <f>IF(A94="","",IF(G94="3+2 canone concordato",30%,0%))</f>
        <v/>
      </c>
      <c r="P94" s="34">
        <f>IF(A94="","",IFERROR(L94*(1-5%)*(1-O94),0))</f>
        <v/>
      </c>
      <c r="Q94" s="34">
        <f>IF(A94="","",MAX(N94,P94))</f>
        <v/>
      </c>
      <c r="R94" s="35">
        <f>IF(H94="","",IFERROR(VLOOKUP(H94,'Riepilogo'!$J$4:$K$6,2,FALSE),0))</f>
        <v/>
      </c>
      <c r="S94" s="34">
        <f>IF(A94="","",IF(OR(H94="Cedolare secca 21%",H94="Cedolare secca 10%"),IFERROR(L94*R94,0),0))</f>
        <v/>
      </c>
      <c r="T94" s="33" t="n"/>
      <c r="U94" s="33" t="n"/>
      <c r="V94" s="3" t="n"/>
    </row>
    <row r="95" ht="24" customHeight="1">
      <c r="A95" s="2" t="n"/>
      <c r="B95" s="3" t="n"/>
      <c r="C95" s="3" t="n"/>
      <c r="D95" s="3" t="n"/>
      <c r="E95" s="3" t="n"/>
      <c r="F95" s="3" t="n"/>
      <c r="G95" s="3" t="n"/>
      <c r="H95" s="3" t="n"/>
      <c r="I95" s="32" t="n"/>
      <c r="J95" s="5" t="n"/>
      <c r="K95" s="33" t="n"/>
      <c r="L95" s="36">
        <f>IF(OR(A95="",J95="",K95=""),"",K95*J95)</f>
        <v/>
      </c>
      <c r="M95" s="33" t="n"/>
      <c r="N95" s="36">
        <f>IF(OR(A95="",M95=""),"",M95*1.05)</f>
        <v/>
      </c>
      <c r="O95" s="37">
        <f>IF(A95="","",IF(G95="3+2 canone concordato",30%,0%))</f>
        <v/>
      </c>
      <c r="P95" s="36">
        <f>IF(A95="","",IFERROR(L95*(1-5%)*(1-O95),0))</f>
        <v/>
      </c>
      <c r="Q95" s="36">
        <f>IF(A95="","",MAX(N95,P95))</f>
        <v/>
      </c>
      <c r="R95" s="37">
        <f>IF(H95="","",IFERROR(VLOOKUP(H95,'Riepilogo'!$J$4:$K$6,2,FALSE),0))</f>
        <v/>
      </c>
      <c r="S95" s="36">
        <f>IF(A95="","",IF(OR(H95="Cedolare secca 21%",H95="Cedolare secca 10%"),IFERROR(L95*R95,0),0))</f>
        <v/>
      </c>
      <c r="T95" s="33" t="n"/>
      <c r="U95" s="33" t="n"/>
      <c r="V95" s="3" t="n"/>
    </row>
    <row r="96" ht="24" customHeight="1">
      <c r="A96" s="2" t="n"/>
      <c r="B96" s="3" t="n"/>
      <c r="C96" s="3" t="n"/>
      <c r="D96" s="3" t="n"/>
      <c r="E96" s="3" t="n"/>
      <c r="F96" s="3" t="n"/>
      <c r="G96" s="3" t="n"/>
      <c r="H96" s="3" t="n"/>
      <c r="I96" s="32" t="n"/>
      <c r="J96" s="5" t="n"/>
      <c r="K96" s="33" t="n"/>
      <c r="L96" s="34">
        <f>IF(OR(A96="",J96="",K96=""),"",K96*J96)</f>
        <v/>
      </c>
      <c r="M96" s="33" t="n"/>
      <c r="N96" s="34">
        <f>IF(OR(A96="",M96=""),"",M96*1.05)</f>
        <v/>
      </c>
      <c r="O96" s="35">
        <f>IF(A96="","",IF(G96="3+2 canone concordato",30%,0%))</f>
        <v/>
      </c>
      <c r="P96" s="34">
        <f>IF(A96="","",IFERROR(L96*(1-5%)*(1-O96),0))</f>
        <v/>
      </c>
      <c r="Q96" s="34">
        <f>IF(A96="","",MAX(N96,P96))</f>
        <v/>
      </c>
      <c r="R96" s="35">
        <f>IF(H96="","",IFERROR(VLOOKUP(H96,'Riepilogo'!$J$4:$K$6,2,FALSE),0))</f>
        <v/>
      </c>
      <c r="S96" s="34">
        <f>IF(A96="","",IF(OR(H96="Cedolare secca 21%",H96="Cedolare secca 10%"),IFERROR(L96*R96,0),0))</f>
        <v/>
      </c>
      <c r="T96" s="33" t="n"/>
      <c r="U96" s="33" t="n"/>
      <c r="V96" s="3" t="n"/>
    </row>
    <row r="97" ht="24" customHeight="1">
      <c r="A97" s="2" t="n"/>
      <c r="B97" s="3" t="n"/>
      <c r="C97" s="3" t="n"/>
      <c r="D97" s="3" t="n"/>
      <c r="E97" s="3" t="n"/>
      <c r="F97" s="3" t="n"/>
      <c r="G97" s="3" t="n"/>
      <c r="H97" s="3" t="n"/>
      <c r="I97" s="32" t="n"/>
      <c r="J97" s="5" t="n"/>
      <c r="K97" s="33" t="n"/>
      <c r="L97" s="36">
        <f>IF(OR(A97="",J97="",K97=""),"",K97*J97)</f>
        <v/>
      </c>
      <c r="M97" s="33" t="n"/>
      <c r="N97" s="36">
        <f>IF(OR(A97="",M97=""),"",M97*1.05)</f>
        <v/>
      </c>
      <c r="O97" s="37">
        <f>IF(A97="","",IF(G97="3+2 canone concordato",30%,0%))</f>
        <v/>
      </c>
      <c r="P97" s="36">
        <f>IF(A97="","",IFERROR(L97*(1-5%)*(1-O97),0))</f>
        <v/>
      </c>
      <c r="Q97" s="36">
        <f>IF(A97="","",MAX(N97,P97))</f>
        <v/>
      </c>
      <c r="R97" s="37">
        <f>IF(H97="","",IFERROR(VLOOKUP(H97,'Riepilogo'!$J$4:$K$6,2,FALSE),0))</f>
        <v/>
      </c>
      <c r="S97" s="36">
        <f>IF(A97="","",IF(OR(H97="Cedolare secca 21%",H97="Cedolare secca 10%"),IFERROR(L97*R97,0),0))</f>
        <v/>
      </c>
      <c r="T97" s="33" t="n"/>
      <c r="U97" s="33" t="n"/>
      <c r="V97" s="3" t="n"/>
    </row>
    <row r="98" ht="24" customHeight="1">
      <c r="A98" s="2" t="n"/>
      <c r="B98" s="3" t="n"/>
      <c r="C98" s="3" t="n"/>
      <c r="D98" s="3" t="n"/>
      <c r="E98" s="3" t="n"/>
      <c r="F98" s="3" t="n"/>
      <c r="G98" s="3" t="n"/>
      <c r="H98" s="3" t="n"/>
      <c r="I98" s="32" t="n"/>
      <c r="J98" s="5" t="n"/>
      <c r="K98" s="33" t="n"/>
      <c r="L98" s="34">
        <f>IF(OR(A98="",J98="",K98=""),"",K98*J98)</f>
        <v/>
      </c>
      <c r="M98" s="33" t="n"/>
      <c r="N98" s="34">
        <f>IF(OR(A98="",M98=""),"",M98*1.05)</f>
        <v/>
      </c>
      <c r="O98" s="35">
        <f>IF(A98="","",IF(G98="3+2 canone concordato",30%,0%))</f>
        <v/>
      </c>
      <c r="P98" s="34">
        <f>IF(A98="","",IFERROR(L98*(1-5%)*(1-O98),0))</f>
        <v/>
      </c>
      <c r="Q98" s="34">
        <f>IF(A98="","",MAX(N98,P98))</f>
        <v/>
      </c>
      <c r="R98" s="35">
        <f>IF(H98="","",IFERROR(VLOOKUP(H98,'Riepilogo'!$J$4:$K$6,2,FALSE),0))</f>
        <v/>
      </c>
      <c r="S98" s="34">
        <f>IF(A98="","",IF(OR(H98="Cedolare secca 21%",H98="Cedolare secca 10%"),IFERROR(L98*R98,0),0))</f>
        <v/>
      </c>
      <c r="T98" s="33" t="n"/>
      <c r="U98" s="33" t="n"/>
      <c r="V98" s="3" t="n"/>
    </row>
    <row r="99" ht="24" customHeight="1">
      <c r="A99" s="2" t="n"/>
      <c r="B99" s="3" t="n"/>
      <c r="C99" s="3" t="n"/>
      <c r="D99" s="3" t="n"/>
      <c r="E99" s="3" t="n"/>
      <c r="F99" s="3" t="n"/>
      <c r="G99" s="3" t="n"/>
      <c r="H99" s="3" t="n"/>
      <c r="I99" s="32" t="n"/>
      <c r="J99" s="5" t="n"/>
      <c r="K99" s="33" t="n"/>
      <c r="L99" s="36">
        <f>IF(OR(A99="",J99="",K99=""),"",K99*J99)</f>
        <v/>
      </c>
      <c r="M99" s="33" t="n"/>
      <c r="N99" s="36">
        <f>IF(OR(A99="",M99=""),"",M99*1.05)</f>
        <v/>
      </c>
      <c r="O99" s="37">
        <f>IF(A99="","",IF(G99="3+2 canone concordato",30%,0%))</f>
        <v/>
      </c>
      <c r="P99" s="36">
        <f>IF(A99="","",IFERROR(L99*(1-5%)*(1-O99),0))</f>
        <v/>
      </c>
      <c r="Q99" s="36">
        <f>IF(A99="","",MAX(N99,P99))</f>
        <v/>
      </c>
      <c r="R99" s="37">
        <f>IF(H99="","",IFERROR(VLOOKUP(H99,'Riepilogo'!$J$4:$K$6,2,FALSE),0))</f>
        <v/>
      </c>
      <c r="S99" s="36">
        <f>IF(A99="","",IF(OR(H99="Cedolare secca 21%",H99="Cedolare secca 10%"),IFERROR(L99*R99,0),0))</f>
        <v/>
      </c>
      <c r="T99" s="33" t="n"/>
      <c r="U99" s="33" t="n"/>
      <c r="V99" s="3" t="n"/>
    </row>
    <row r="100" ht="24" customHeight="1">
      <c r="A100" s="2" t="n"/>
      <c r="B100" s="3" t="n"/>
      <c r="C100" s="3" t="n"/>
      <c r="D100" s="3" t="n"/>
      <c r="E100" s="3" t="n"/>
      <c r="F100" s="3" t="n"/>
      <c r="G100" s="3" t="n"/>
      <c r="H100" s="3" t="n"/>
      <c r="I100" s="32" t="n"/>
      <c r="J100" s="5" t="n"/>
      <c r="K100" s="33" t="n"/>
      <c r="L100" s="34">
        <f>IF(OR(A100="",J100="",K100=""),"",K100*J100)</f>
        <v/>
      </c>
      <c r="M100" s="33" t="n"/>
      <c r="N100" s="34">
        <f>IF(OR(A100="",M100=""),"",M100*1.05)</f>
        <v/>
      </c>
      <c r="O100" s="35">
        <f>IF(A100="","",IF(G100="3+2 canone concordato",30%,0%))</f>
        <v/>
      </c>
      <c r="P100" s="34">
        <f>IF(A100="","",IFERROR(L100*(1-5%)*(1-O100),0))</f>
        <v/>
      </c>
      <c r="Q100" s="34">
        <f>IF(A100="","",MAX(N100,P100))</f>
        <v/>
      </c>
      <c r="R100" s="35">
        <f>IF(H100="","",IFERROR(VLOOKUP(H100,'Riepilogo'!$J$4:$K$6,2,FALSE),0))</f>
        <v/>
      </c>
      <c r="S100" s="34">
        <f>IF(A100="","",IF(OR(H100="Cedolare secca 21%",H100="Cedolare secca 10%"),IFERROR(L100*R100,0),0))</f>
        <v/>
      </c>
      <c r="T100" s="33" t="n"/>
      <c r="U100" s="33" t="n"/>
      <c r="V100" s="3" t="n"/>
    </row>
    <row r="101" ht="24" customHeight="1">
      <c r="A101" s="2" t="n"/>
      <c r="B101" s="3" t="n"/>
      <c r="C101" s="3" t="n"/>
      <c r="D101" s="3" t="n"/>
      <c r="E101" s="3" t="n"/>
      <c r="F101" s="3" t="n"/>
      <c r="G101" s="3" t="n"/>
      <c r="H101" s="3" t="n"/>
      <c r="I101" s="32" t="n"/>
      <c r="J101" s="5" t="n"/>
      <c r="K101" s="33" t="n"/>
      <c r="L101" s="36">
        <f>IF(OR(A101="",J101="",K101=""),"",K101*J101)</f>
        <v/>
      </c>
      <c r="M101" s="33" t="n"/>
      <c r="N101" s="36">
        <f>IF(OR(A101="",M101=""),"",M101*1.05)</f>
        <v/>
      </c>
      <c r="O101" s="37">
        <f>IF(A101="","",IF(G101="3+2 canone concordato",30%,0%))</f>
        <v/>
      </c>
      <c r="P101" s="36">
        <f>IF(A101="","",IFERROR(L101*(1-5%)*(1-O101),0))</f>
        <v/>
      </c>
      <c r="Q101" s="36">
        <f>IF(A101="","",MAX(N101,P101))</f>
        <v/>
      </c>
      <c r="R101" s="37">
        <f>IF(H101="","",IFERROR(VLOOKUP(H101,'Riepilogo'!$J$4:$K$6,2,FALSE),0))</f>
        <v/>
      </c>
      <c r="S101" s="36">
        <f>IF(A101="","",IF(OR(H101="Cedolare secca 21%",H101="Cedolare secca 10%"),IFERROR(L101*R101,0),0))</f>
        <v/>
      </c>
      <c r="T101" s="33" t="n"/>
      <c r="U101" s="33" t="n"/>
      <c r="V101" s="3" t="n"/>
    </row>
  </sheetData>
  <autoFilter ref="A1:V101"/>
  <conditionalFormatting sqref="S2:U101">
    <cfRule type="cellIs" priority="1" operator="greaterThan" dxfId="0">
      <formula>5000</formula>
    </cfRule>
  </conditionalFormatting>
  <dataValidations count="4">
    <dataValidation sqref="G2:G101" showErrorMessage="1" showInputMessage="1" allowBlank="1" type="list">
      <formula1>"4+4,3+2 canone concordato,Transitorio"</formula1>
    </dataValidation>
    <dataValidation sqref="H2:H101" showErrorMessage="1" showInputMessage="1" allowBlank="1" type="list">
      <formula1>"Ordinario,Cedolare secca 21%,Cedolare secca 10%"</formula1>
    </dataValidation>
    <dataValidation sqref="J2:J101" showErrorMessage="1" showInputMessage="1" allowBlank="1" type="whole" operator="between">
      <formula1>0</formula1>
      <formula2>12</formula2>
    </dataValidation>
    <dataValidation sqref="I2:I101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4" customWidth="1" min="3" max="3"/>
    <col width="33" customWidth="1" min="4" max="4"/>
    <col width="22" customWidth="1" min="5" max="5"/>
    <col width="4" customWidth="1" min="6" max="6"/>
    <col width="4" customWidth="1" min="7" max="7"/>
    <col width="4" customWidth="1" min="8" max="8"/>
    <col width="4" customWidth="1" min="9" max="9"/>
    <col width="24" customWidth="1" min="10" max="10"/>
    <col width="14" customWidth="1" min="11" max="11"/>
    <col width="4" customWidth="1" min="12" max="12"/>
    <col width="24" customWidth="1" min="13" max="13"/>
    <col width="17" customWidth="1" min="14" max="14"/>
  </cols>
  <sheetData>
    <row r="1" ht="28" customHeight="1">
      <c r="A1" s="11" t="inlineStr">
        <is>
          <t>Riepilogo redditi fondiari 2026</t>
        </is>
      </c>
    </row>
    <row r="2">
      <c r="A2" s="12" t="inlineStr">
        <is>
          <t>Sintesi dei canoni, del reddito imponibile stimato e delle imposte collegate agli immobili locati.</t>
        </is>
      </c>
    </row>
    <row r="3">
      <c r="A3" s="13" t="inlineStr">
        <is>
          <t>Indicatore</t>
        </is>
      </c>
      <c r="B3" s="13" t="inlineStr">
        <is>
          <t>Valore</t>
        </is>
      </c>
      <c r="D3" s="13" t="inlineStr">
        <is>
          <t>Analisi per proprietario</t>
        </is>
      </c>
      <c r="E3" s="13" t="inlineStr">
        <is>
          <t>Valore</t>
        </is>
      </c>
      <c r="J3" s="13" t="inlineStr">
        <is>
          <t>Regime fiscale</t>
        </is>
      </c>
      <c r="K3" s="13" t="inlineStr">
        <is>
          <t>Aliquota</t>
        </is>
      </c>
      <c r="M3" s="13" t="inlineStr">
        <is>
          <t>Regime fiscale</t>
        </is>
      </c>
      <c r="N3" s="13" t="inlineStr">
        <is>
          <t>Numero immobili</t>
        </is>
      </c>
    </row>
    <row r="4">
      <c r="A4" s="14" t="inlineStr">
        <is>
          <t>Totale canoni annui</t>
        </is>
      </c>
      <c r="B4" s="38">
        <f>SUM('Redditi fondiari'!$L$2:$L$101)</f>
        <v/>
      </c>
      <c r="D4" s="14" t="inlineStr">
        <is>
          <t>Proprietario selezionato</t>
        </is>
      </c>
      <c r="E4" s="16" t="inlineStr">
        <is>
          <t>Marco Rossi</t>
        </is>
      </c>
      <c r="J4" s="17" t="inlineStr">
        <is>
          <t>Ordinario</t>
        </is>
      </c>
      <c r="K4" s="39" t="n">
        <v>0</v>
      </c>
      <c r="M4" s="17" t="inlineStr">
        <is>
          <t>Ordinario</t>
        </is>
      </c>
      <c r="N4" s="19">
        <f>COUNTIF('Redditi fondiari'!$H$2:$H$101,M4)</f>
        <v/>
      </c>
    </row>
    <row r="5">
      <c r="A5" s="20" t="inlineStr">
        <is>
          <t>Reddito imponibile ordinario totale</t>
        </is>
      </c>
      <c r="B5" s="40">
        <f>SUM('Redditi fondiari'!$Q$2:$Q$101)</f>
        <v/>
      </c>
      <c r="D5" s="20" t="inlineStr">
        <is>
          <t>Totale IMU del proprietario</t>
        </is>
      </c>
      <c r="E5" s="40">
        <f>IF(E4="","",SUMIF('Redditi fondiari'!$B$2:$B$101,E4,'Redditi fondiari'!$T$2:$T$101))</f>
        <v/>
      </c>
      <c r="J5" s="22" t="inlineStr">
        <is>
          <t>Cedolare secca 21%</t>
        </is>
      </c>
      <c r="K5" s="41" t="n">
        <v>0.21</v>
      </c>
      <c r="M5" s="22" t="inlineStr">
        <is>
          <t>Cedolare secca 21%</t>
        </is>
      </c>
      <c r="N5" s="24">
        <f>COUNTIF('Redditi fondiari'!$H$2:$H$101,M5)</f>
        <v/>
      </c>
    </row>
    <row r="6">
      <c r="A6" s="14" t="inlineStr">
        <is>
          <t>Totale imposta cedolare</t>
        </is>
      </c>
      <c r="B6" s="38">
        <f>SUM('Redditi fondiari'!$S$2:$S$101)</f>
        <v/>
      </c>
      <c r="D6" s="14" t="inlineStr">
        <is>
          <t>Totale TARI del proprietario</t>
        </is>
      </c>
      <c r="E6" s="38">
        <f>IF(E4="","",SUMIF('Redditi fondiari'!$B$2:$B$101,E4,'Redditi fondiari'!$U$2:$U$101))</f>
        <v/>
      </c>
      <c r="J6" s="17" t="inlineStr">
        <is>
          <t>Cedolare secca 10%</t>
        </is>
      </c>
      <c r="K6" s="39" t="n">
        <v>0.1</v>
      </c>
      <c r="M6" s="17" t="inlineStr">
        <is>
          <t>Cedolare secca 10%</t>
        </is>
      </c>
      <c r="N6" s="19">
        <f>COUNTIF('Redditi fondiari'!$H$2:$H$101,M6)</f>
        <v/>
      </c>
    </row>
    <row r="7">
      <c r="A7" s="20" t="inlineStr">
        <is>
          <t>Media canone mensile</t>
        </is>
      </c>
      <c r="B7" s="40">
        <f>IFERROR(AVERAGE('Redditi fondiari'!$K$2:$K$101),0)</f>
        <v/>
      </c>
      <c r="D7" s="20" t="inlineStr">
        <is>
          <t>Totale canoni del proprietario</t>
        </is>
      </c>
      <c r="E7" s="40">
        <f>IF(E4="","",SUMIF('Redditi fondiari'!$B$2:$B$101,E4,'Redditi fondiari'!$L$2:$L$101))</f>
        <v/>
      </c>
    </row>
    <row r="8">
      <c r="A8" s="14" t="inlineStr">
        <is>
          <t>Numero immobili gestiti</t>
        </is>
      </c>
      <c r="B8" s="24">
        <f>COUNTIF('Redditi fondiari'!$A$2:$A$101,"&lt;&gt;")</f>
        <v/>
      </c>
      <c r="D8" s="14" t="inlineStr">
        <is>
          <t>Reddito imponibile del proprietario</t>
        </is>
      </c>
      <c r="E8" s="38">
        <f>IF(E4="","",SUMIF('Redditi fondiari'!$B$2:$B$101,E4,'Redditi fondiari'!$Q$2:$Q$101))</f>
        <v/>
      </c>
    </row>
    <row r="9">
      <c r="A9" s="20" t="inlineStr">
        <is>
          <t>Numero immobili in cedolare secca</t>
        </is>
      </c>
      <c r="B9" s="19">
        <f>COUNTIF('Redditi fondiari'!$H$2:$H$101,"Cedolare secca*")</f>
        <v/>
      </c>
    </row>
    <row r="10">
      <c r="A10" s="14" t="inlineStr">
        <is>
          <t>Totale IMU immobili in cedolare</t>
        </is>
      </c>
      <c r="B10" s="38">
        <f>SUMIF('Redditi fondiari'!$H$2:$H$101,"Cedolare secca*",'Redditi fondiari'!$T$2:$T$101)</f>
        <v/>
      </c>
    </row>
    <row r="11">
      <c r="A11" s="20" t="inlineStr">
        <is>
          <t>Totale TARI immobili in ordinario</t>
        </is>
      </c>
      <c r="B11" s="40">
        <f>SUMIF('Redditi fondiari'!$H$2:$H$101,"Ordinario",'Redditi fondiari'!$U$2:$U$101)</f>
        <v/>
      </c>
    </row>
    <row r="12" ht="40" customHeight="1">
      <c r="A12" s="25" t="inlineStr">
        <is>
          <t>Nota: il calcolo è una stima del reddito fondiario e della cedolare secca; l'IRPEF effettiva dipende dal reddito complessivo, dalle deduzioni e dalle detrazioni personali.</t>
        </is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52" customWidth="1" min="2" max="2"/>
    <col width="52" customWidth="1" min="3" max="3"/>
    <col width="22" customWidth="1" min="4" max="4"/>
  </cols>
  <sheetData>
    <row r="1" ht="28" customHeight="1">
      <c r="A1" s="11" t="inlineStr">
        <is>
          <t>Istruzioni per il calcolo dei redditi fondiari</t>
        </is>
      </c>
    </row>
    <row r="2"/>
    <row r="3">
      <c r="A3" s="1" t="inlineStr">
        <is>
          <t>Sezione</t>
        </is>
      </c>
      <c r="B3" s="1" t="inlineStr">
        <is>
          <t>Indicazioni operative</t>
        </is>
      </c>
      <c r="C3" s="1" t="inlineStr">
        <is>
          <t>Legenda o avvertenza</t>
        </is>
      </c>
      <c r="D3" s="1" t="inlineStr">
        <is>
          <t>Riferimento</t>
        </is>
      </c>
    </row>
    <row r="4" ht="42" customHeight="1">
      <c r="A4" s="26" t="inlineStr">
        <is>
          <t>Finalità del modello</t>
        </is>
      </c>
      <c r="B4" s="27" t="inlineStr">
        <is>
          <t>Il file consente di stimare il reddito fondiario derivante da immobili locati e l'eventuale imposta sostitutiva della cedolare secca.</t>
        </is>
      </c>
      <c r="C4" s="27" t="inlineStr">
        <is>
          <t>Compilare le celle gialle nel foglio Redditi fondiari.</t>
        </is>
      </c>
      <c r="D4" s="27" t="inlineStr">
        <is>
          <t>Foglio principale</t>
        </is>
      </c>
    </row>
    <row r="5" ht="42" customHeight="1">
      <c r="A5" s="28" t="inlineStr">
        <is>
          <t>Foglio Redditi fondiari</t>
        </is>
      </c>
      <c r="B5" s="29" t="inlineStr">
        <is>
          <t>Inserire un immobile per ogni riga: dati del locatore, immobile, contratto, canone, rendita catastale, IMU, TARI e documentazione.</t>
        </is>
      </c>
      <c r="C5" s="29" t="inlineStr">
        <is>
          <t>Le colonne con formula calcolano automaticamente gli importi stimati.</t>
        </is>
      </c>
      <c r="D5" s="29" t="inlineStr">
        <is>
          <t>Righe 2-101</t>
        </is>
      </c>
    </row>
    <row r="6" ht="42" customHeight="1">
      <c r="A6" s="26" t="inlineStr">
        <is>
          <t>Foglio Riepilogo</t>
        </is>
      </c>
      <c r="B6" s="27" t="inlineStr">
        <is>
          <t>Mostra totali, medie, analisi per proprietario, tabella aliquote e grafici di confronto.</t>
        </is>
      </c>
      <c r="C6" s="27" t="inlineStr">
        <is>
          <t>Il proprietario selezionato può essere modificato nella cella gialla.</t>
        </is>
      </c>
      <c r="D6" s="27" t="inlineStr">
        <is>
          <t>Dashboard</t>
        </is>
      </c>
    </row>
    <row r="7" ht="42" customHeight="1">
      <c r="A7" s="28" t="inlineStr">
        <is>
          <t>Legenda colori</t>
        </is>
      </c>
      <c r="B7" s="25" t="inlineStr">
        <is>
          <t>Giallo</t>
        </is>
      </c>
      <c r="C7" s="29" t="inlineStr">
        <is>
          <t>Cella di input modificabile dall'utente.</t>
        </is>
      </c>
      <c r="D7" s="29" t="inlineStr">
        <is>
          <t>Input</t>
        </is>
      </c>
    </row>
    <row r="8" ht="42" customHeight="1">
      <c r="A8" s="26" t="inlineStr">
        <is>
          <t>Legenda colori</t>
        </is>
      </c>
      <c r="B8" s="30" t="inlineStr">
        <is>
          <t>Verde</t>
        </is>
      </c>
      <c r="C8" s="27" t="inlineStr">
        <is>
          <t>Risultato favorevole o valore riepilogativo positivo.</t>
        </is>
      </c>
      <c r="D8" s="27" t="inlineStr">
        <is>
          <t>Risultato</t>
        </is>
      </c>
    </row>
    <row r="9" ht="42" customHeight="1">
      <c r="A9" s="28" t="inlineStr">
        <is>
          <t>Legenda colori</t>
        </is>
      </c>
      <c r="B9" s="31" t="inlineStr">
        <is>
          <t>Rosso</t>
        </is>
      </c>
      <c r="C9" s="29" t="inlineStr">
        <is>
          <t>Alert per imposte superiori a 5.000 € o elementi da verificare.</t>
        </is>
      </c>
      <c r="D9" s="29" t="inlineStr">
        <is>
          <t>Alert</t>
        </is>
      </c>
    </row>
    <row r="10" ht="42" customHeight="1">
      <c r="A10" s="26" t="inlineStr">
        <is>
          <t>Rendita catastale rivalutata</t>
        </is>
      </c>
      <c r="B10" s="27" t="inlineStr">
        <is>
          <t>La rendita catastale viene rivalutata del 5% nel calcolo stimato del reddito fondiario.</t>
        </is>
      </c>
      <c r="C10" s="27" t="inlineStr">
        <is>
          <t>Verificare sempre la rendita catastale aggiornata nella documentazione dell'immobile.</t>
        </is>
      </c>
      <c r="D10" s="27" t="inlineStr">
        <is>
          <t>Rendita catastale</t>
        </is>
      </c>
    </row>
    <row r="11" ht="42" customHeight="1">
      <c r="A11" s="28" t="inlineStr">
        <is>
          <t>Canone concordato</t>
        </is>
      </c>
      <c r="B11" s="29" t="inlineStr">
        <is>
          <t>Per contratti 3+2 a canone concordato il modello applica una riduzione del 30% al reddito da canone ordinario.</t>
        </is>
      </c>
      <c r="C11" s="29" t="inlineStr">
        <is>
          <t>La corretta applicazione richiede il rispetto degli accordi territoriali vigenti.</t>
        </is>
      </c>
      <c r="D11" s="29" t="inlineStr">
        <is>
          <t>Contratto 3+2</t>
        </is>
      </c>
    </row>
    <row r="12" ht="42" customHeight="1">
      <c r="A12" s="26" t="inlineStr">
        <is>
          <t>Cedolare secca</t>
        </is>
      </c>
      <c r="B12" s="27" t="inlineStr">
        <is>
          <t>Il modello utilizza le aliquote indicate nella tabella del Riepilogo: 21% e 10% secondo il regime selezionato.</t>
        </is>
      </c>
      <c r="C12" s="27" t="inlineStr">
        <is>
          <t>La scelta della cedolare secca va verificata rispetto ai requisiti applicabili.</t>
        </is>
      </c>
      <c r="D12" s="27" t="inlineStr">
        <is>
          <t>Regime fiscale</t>
        </is>
      </c>
    </row>
    <row r="13" ht="42" customHeight="1">
      <c r="A13" s="28" t="inlineStr">
        <is>
          <t>IMU e TARI</t>
        </is>
      </c>
      <c r="B13" s="29" t="inlineStr">
        <is>
          <t>IMU e TARI sono inserite come importi annui informativi e sono riepilogate separatamente.</t>
        </is>
      </c>
      <c r="C13" s="29" t="inlineStr">
        <is>
          <t>Verificare delibere comunali, rendite, scadenze ed eventuali esenzioni.</t>
        </is>
      </c>
      <c r="D13" s="29" t="inlineStr">
        <is>
          <t>Tributi locali</t>
        </is>
      </c>
    </row>
    <row r="14" ht="42" customHeight="1">
      <c r="A14" s="26" t="inlineStr">
        <is>
          <t>RLI e registrazione</t>
        </is>
      </c>
      <c r="B14" s="27" t="inlineStr">
        <is>
          <t>Il contratto di locazione deve essere registrato e le variazioni vanno gestite con il modello RLI quando necessario.</t>
        </is>
      </c>
      <c r="C14" s="27" t="inlineStr">
        <is>
          <t>Conservare contratto, ricevute, attestazioni e documentazione catastale.</t>
        </is>
      </c>
      <c r="D14" s="27" t="inlineStr">
        <is>
          <t>Adempimenti</t>
        </is>
      </c>
    </row>
    <row r="15" ht="42" customHeight="1">
      <c r="A15" s="28" t="inlineStr">
        <is>
          <t>Dichiarazione dei redditi</t>
        </is>
      </c>
      <c r="B15" s="29" t="inlineStr">
        <is>
          <t>Il reddito imponibile stimato deve essere verificato in sede di dichiarazione dei redditi.</t>
        </is>
      </c>
      <c r="C15" s="29" t="inlineStr">
        <is>
          <t>L'IRPEF dipende dal reddito complessivo, dalle deduzioni e dalle detrazioni personali.</t>
        </is>
      </c>
      <c r="D15" s="29" t="inlineStr">
        <is>
          <t>Dichiarazione</t>
        </is>
      </c>
    </row>
    <row r="16" ht="42" customHeight="1">
      <c r="A16" s="26" t="inlineStr">
        <is>
          <t>Avvertenza professionale</t>
        </is>
      </c>
      <c r="B16" s="27" t="inlineStr">
        <is>
          <t>Il modello non sostituisce il controllo di un commercialista o dell'Agenzia delle Entrate.</t>
        </is>
      </c>
      <c r="C16" s="27" t="inlineStr">
        <is>
          <t>Verificare sempre la normativa, le aliquote e la documentazione aggiornata.</t>
        </is>
      </c>
      <c r="D16" s="27" t="inlineStr">
        <is>
          <t>Controllo finale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2026-09-08T19:00:29Z</dcterms:created>
  <dcterms:modified xmlns:dcterms="http://purl.org/dc/terms/" xmlns:xsi="http://www.w3.org/2001/XMLSchema-instance" xsi:type="dcterms:W3CDTF">2026-09-08T19:00:29Z</dcterms:modified>
</cp:coreProperties>
</file>