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olo Mutuo" sheetId="1" state="visible" r:id="rId1"/>
    <sheet xmlns:r="http://schemas.openxmlformats.org/officeDocument/2006/relationships" name="Piano Ammortamento" sheetId="2" state="visible" r:id="rId2"/>
    <sheet xmlns:r="http://schemas.openxmlformats.org/officeDocument/2006/relationships" name="Scenari e Dashboard" sheetId="3" state="visible" r:id="rId3"/>
  </sheets>
  <definedNames>
    <definedName name="_xlnm._FilterDatabase" localSheetId="1" hidden="1">'Piano Ammortamento'!$A$4:$K$304</definedName>
    <definedName name="_xlnm._FilterDatabase" localSheetId="2" hidden="1">'Scenari e Dashboard'!$A$4:$J$104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,00%"/>
    <numFmt numFmtId="165" formatCode="#.##0,00 &quot;€&quot;"/>
    <numFmt numFmtId="166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0F172A"/>
      <sz val="10"/>
    </font>
    <font>
      <name val="Calibri"/>
      <color rgb="000F172A"/>
      <sz val="10"/>
    </font>
    <font>
      <name val="Calibri"/>
      <b val="1"/>
      <color rgb="00FFFFFF"/>
      <sz val="10"/>
    </font>
    <font>
      <name val="Calibri"/>
      <i val="1"/>
      <color rgb="00475569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14B8A6"/>
      </patternFill>
    </fill>
    <fill>
      <patternFill patternType="solid">
        <fgColor rgb="001E293B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3" fillId="3" borderId="1" pivotButton="0" quotePrefix="0" xfId="0"/>
    <xf numFmtId="165" fontId="4" fillId="5" borderId="1" pivotButton="0" quotePrefix="0" xfId="0"/>
    <xf numFmtId="0" fontId="5" fillId="6" borderId="1" pivotButton="0" quotePrefix="0" xfId="0"/>
    <xf numFmtId="0" fontId="6" fillId="0" borderId="0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center" vertical="center"/>
    </xf>
    <xf numFmtId="1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right" vertical="center"/>
    </xf>
    <xf numFmtId="164" fontId="4" fillId="8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6" fontId="4" fillId="8" borderId="1" applyAlignment="1" pivotButton="0" quotePrefix="0" xfId="0">
      <alignment horizontal="center" vertical="center"/>
    </xf>
    <xf numFmtId="164" fontId="4" fillId="8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Confronto rata mensile per scenario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'Scenari e Dashboard'!H4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'Scenari e Dashboard'!$A$5:$A$104</f>
            </numRef>
          </cat>
          <val>
            <numRef>
              <f>'Scenari e Dashboard'!$H$5:$H$104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Richiedente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Rata mensile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Andamento quota interessi e quota capitale</a:t>
            </a:r>
          </a:p>
        </rich>
      </tx>
    </title>
    <plotArea>
      <lineChart>
        <grouping val="standard"/>
        <ser>
          <idx val="0"/>
          <order val="0"/>
          <tx>
            <strRef>
              <f>'Piano Ammortamento'!E4</f>
            </strRef>
          </tx>
          <spPr>
            <a:ln xmlns:a="http://schemas.openxmlformats.org/drawingml/2006/main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'Piano Ammortamento'!$B$5:$B$304</f>
            </numRef>
          </cat>
          <val>
            <numRef>
              <f>'Piano Ammortamento'!$E$5:$E$304</f>
            </numRef>
          </val>
        </ser>
        <ser>
          <idx val="1"/>
          <order val="1"/>
          <tx>
            <strRef>
              <f>'Piano Ammortamento'!F4</f>
            </strRef>
          </tx>
          <spPr>
            <a:ln xmlns:a="http://schemas.openxmlformats.org/drawingml/2006/main">
              <a:solidFill>
                <a:srgbClr val="22C55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'Piano Ammortamento'!$B$5:$B$304</f>
            </numRef>
          </cat>
          <val>
            <numRef>
              <f>'Piano Ammortamento'!$F$5:$F$304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 rata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Importo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Composizione del totale rimborsato</a:t>
            </a:r>
          </a:p>
        </rich>
      </tx>
    </title>
    <plotArea>
      <pieChart>
        <varyColors val="1"/>
        <ser>
          <idx val="0"/>
          <order val="0"/>
          <tx>
            <strRef>
              <f>'Scenari e Dashboard'!M14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'Scenari e Dashboard'!$L$15:$L$16</f>
            </numRef>
          </cat>
          <val>
            <numRef>
              <f>'Scenari e Dashboard'!$M$15:$M$16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11</col>
      <colOff>0</colOff>
      <row>18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35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20</col>
      <colOff>0</colOff>
      <row>18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4" customWidth="1" min="3" max="3"/>
    <col width="33" customWidth="1" min="4" max="4"/>
    <col width="23" customWidth="1" min="5" max="5"/>
    <col width="5" customWidth="1" min="6" max="6"/>
  </cols>
  <sheetData>
    <row r="1" ht="26" customHeight="1">
      <c r="A1" s="1" t="inlineStr">
        <is>
          <t>Calcolo rata mutuo francese</t>
        </is>
      </c>
    </row>
    <row r="2"/>
    <row r="3">
      <c r="A3" s="2" t="inlineStr">
        <is>
          <t>Dati del finanziamento</t>
        </is>
      </c>
      <c r="B3" s="2" t="inlineStr">
        <is>
          <t>Valore</t>
        </is>
      </c>
      <c r="D3" s="2" t="inlineStr">
        <is>
          <t>Riepilogo calcolato</t>
        </is>
      </c>
      <c r="E3" s="2" t="inlineStr">
        <is>
          <t>Valore</t>
        </is>
      </c>
    </row>
    <row r="4">
      <c r="A4" s="3" t="inlineStr">
        <is>
          <t>Richiedente</t>
        </is>
      </c>
      <c r="B4" s="4" t="inlineStr">
        <is>
          <t>Giulia Bianchi</t>
        </is>
      </c>
      <c r="D4" s="5" t="inlineStr">
        <is>
          <t>Rapporto loan-to-value (LTV)</t>
        </is>
      </c>
      <c r="E4" s="36">
        <f>IF(OR('Calcolo Mutuo'!$B$7="",'Calcolo Mutuo'!$B$8=""),"",IFERROR('Calcolo Mutuo'!$B$8/'Calcolo Mutuo'!$B$7,0))</f>
        <v/>
      </c>
    </row>
    <row r="5">
      <c r="A5" s="3" t="inlineStr">
        <is>
          <t>Immobile</t>
        </is>
      </c>
      <c r="B5" s="4" t="inlineStr">
        <is>
          <t>Appartamento</t>
        </is>
      </c>
      <c r="D5" s="5" t="inlineStr">
        <is>
          <t>Stato LTV</t>
        </is>
      </c>
      <c r="E5" s="7">
        <f>IF('Calcolo Mutuo'!$E$4="","",IF('Calcolo Mutuo'!$E$4&gt;0.80,"LTV elevato","LTV nella norma"))</f>
        <v/>
      </c>
    </row>
    <row r="6">
      <c r="A6" s="3" t="inlineStr">
        <is>
          <t>Indirizzo immobile</t>
        </is>
      </c>
      <c r="B6" s="4" t="inlineStr">
        <is>
          <t>Via Roma 12, Milano</t>
        </is>
      </c>
      <c r="D6" s="5" t="inlineStr">
        <is>
          <t>Numero totale rate</t>
        </is>
      </c>
      <c r="E6" s="8">
        <f>IF('Calcolo Mutuo'!$B$9="","",'Calcolo Mutuo'!$B$9*12)</f>
        <v/>
      </c>
    </row>
    <row r="7">
      <c r="A7" s="3" t="inlineStr">
        <is>
          <t>Prezzo di acquisto (€)</t>
        </is>
      </c>
      <c r="B7" s="9" t="n">
        <v>245000</v>
      </c>
      <c r="D7" s="5" t="inlineStr">
        <is>
          <t>TAN mensile</t>
        </is>
      </c>
      <c r="E7" s="36">
        <f>IF('Calcolo Mutuo'!$B$10="","",'Calcolo Mutuo'!$B$10/12)</f>
        <v/>
      </c>
    </row>
    <row r="8">
      <c r="A8" s="3" t="inlineStr">
        <is>
          <t>Importo mutuo (€)</t>
        </is>
      </c>
      <c r="B8" s="9" t="n">
        <v>196000</v>
      </c>
      <c r="D8" s="5" t="inlineStr">
        <is>
          <t>Rata mensile</t>
        </is>
      </c>
      <c r="E8" s="10">
        <f>IF(OR('Calcolo Mutuo'!$B$8="",'Calcolo Mutuo'!$E$6=""),"",IFERROR(-PMT('Calcolo Mutuo'!$E$7,'Calcolo Mutuo'!$E$6,'Calcolo Mutuo'!$B$8),0))</f>
        <v/>
      </c>
    </row>
    <row r="9">
      <c r="A9" s="3" t="inlineStr">
        <is>
          <t>Durata (anni)</t>
        </is>
      </c>
      <c r="B9" s="11" t="n">
        <v>25</v>
      </c>
      <c r="D9" s="5" t="inlineStr">
        <is>
          <t>Totale rimborsato</t>
        </is>
      </c>
      <c r="E9" s="10">
        <f>IF(OR('Calcolo Mutuo'!$E$8="",'Calcolo Mutuo'!$E$6=""),"",'Calcolo Mutuo'!$E$8*'Calcolo Mutuo'!$E$6)</f>
        <v/>
      </c>
    </row>
    <row r="10">
      <c r="A10" s="3" t="inlineStr">
        <is>
          <t>TAN annuo (%)</t>
        </is>
      </c>
      <c r="B10" s="37" t="n">
        <v>0.034</v>
      </c>
      <c r="D10" s="5" t="inlineStr">
        <is>
          <t>Totale interessi</t>
        </is>
      </c>
      <c r="E10" s="10">
        <f>IF(OR('Calcolo Mutuo'!$E$9="",'Calcolo Mutuo'!$B$8=""),"",'Calcolo Mutuo'!$E$9-'Calcolo Mutuo'!$B$8)</f>
        <v/>
      </c>
    </row>
    <row r="11">
      <c r="A11" s="3" t="inlineStr">
        <is>
          <t>Frequenza rate</t>
        </is>
      </c>
      <c r="B11" s="4" t="inlineStr">
        <is>
          <t>Mensile</t>
        </is>
      </c>
      <c r="D11" s="5" t="inlineStr">
        <is>
          <t>Costi iniziali</t>
        </is>
      </c>
      <c r="E11" s="10">
        <f>IF('Calcolo Mutuo'!$B$8="","",SUM('Calcolo Mutuo'!$B$14:$B$16)+'Calcolo Mutuo'!$B$8*'Calcolo Mutuo'!$B$17)</f>
        <v/>
      </c>
    </row>
    <row r="12">
      <c r="A12" s="3" t="inlineStr">
        <is>
          <t>Data prima rata</t>
        </is>
      </c>
      <c r="B12" s="38" t="n">
        <v>46296</v>
      </c>
      <c r="D12" s="5" t="inlineStr">
        <is>
          <t>Costo totale del finanziamento</t>
        </is>
      </c>
      <c r="E12" s="10">
        <f>IF(OR('Calcolo Mutuo'!$E$9="",'Calcolo Mutuo'!$E$11=""),"",'Calcolo Mutuo'!$E$9+'Calcolo Mutuo'!$E$11)</f>
        <v/>
      </c>
    </row>
    <row r="13">
      <c r="A13" s="3" t="inlineStr">
        <is>
          <t>Tipo tasso</t>
        </is>
      </c>
      <c r="B13" s="4" t="inlineStr">
        <is>
          <t>Fisso</t>
        </is>
      </c>
      <c r="D13" s="5" t="inlineStr">
        <is>
          <t>TAEG indicativo</t>
        </is>
      </c>
      <c r="E13" s="36">
        <f>IF(OR('Calcolo Mutuo'!$E$9="",'Calcolo Mutuo'!$E$11="",'Calcolo Mutuo'!$B$8="",'Calcolo Mutuo'!$E$6=""),"",IFERROR((('Calcolo Mutuo'!$E$9+'Calcolo Mutuo'!$E$11)/'Calcolo Mutuo'!$B$8)^(12/'Calcolo Mutuo'!$E$6)-1,0))</f>
        <v/>
      </c>
    </row>
    <row r="14">
      <c r="A14" s="3" t="inlineStr">
        <is>
          <t>Spese istruttoria (€)</t>
        </is>
      </c>
      <c r="B14" s="9" t="n">
        <v>1600</v>
      </c>
      <c r="D14" s="5" t="inlineStr">
        <is>
          <t>Valutazione del tasso</t>
        </is>
      </c>
      <c r="E14" s="7">
        <f>IF('Calcolo Mutuo'!$B$10="","",IF('Calcolo Mutuo'!$B$10&gt;0.04,"Verificare convenienza del tasso","Tasso contenuto"))</f>
        <v/>
      </c>
    </row>
    <row r="15">
      <c r="A15" s="3" t="inlineStr">
        <is>
          <t>Spese perizia (€)</t>
        </is>
      </c>
      <c r="B15" s="9" t="n">
        <v>600</v>
      </c>
    </row>
    <row r="16">
      <c r="A16" s="3" t="inlineStr">
        <is>
          <t>Assicurazione iniziale (€)</t>
        </is>
      </c>
      <c r="B16" s="9" t="n">
        <v>950</v>
      </c>
    </row>
    <row r="17">
      <c r="A17" s="3" t="inlineStr">
        <is>
          <t>Imposta sostitutiva (%)</t>
        </is>
      </c>
      <c r="B17" s="37" t="n">
        <v>0.0025</v>
      </c>
    </row>
    <row r="18"/>
    <row r="19"/>
    <row r="20">
      <c r="A20" s="14" t="inlineStr">
        <is>
          <t>Ricerca nello scenario</t>
        </is>
      </c>
      <c r="B20" s="14" t="inlineStr">
        <is>
          <t>Valore</t>
        </is>
      </c>
    </row>
    <row r="21">
      <c r="A21" s="15" t="inlineStr">
        <is>
          <t>Rata mensile dello scenario corrispondente</t>
        </is>
      </c>
      <c r="B21" s="16">
        <f>IFERROR(VLOOKUP('Calcolo Mutuo'!$B$4,'Scenari e Dashboard'!$A$5:$J$104,8,FALSE),"")</f>
        <v/>
      </c>
    </row>
    <row r="22"/>
    <row r="23"/>
    <row r="24">
      <c r="A24" s="17" t="inlineStr">
        <is>
          <t>Istruzioni d'uso</t>
        </is>
      </c>
    </row>
    <row r="25" ht="34" customHeight="1">
      <c r="A25" s="18" t="inlineStr">
        <is>
          <t>Compilare le celle gialle della sezione dati. Il riepilogo e il piano di ammortamento si aggiornano automaticamente. La durata massima gestita dal piano è di 25 anni, pari a 300 rate mensili.</t>
        </is>
      </c>
    </row>
    <row r="26" ht="30" customHeight="1">
      <c r="A26" s="18" t="inlineStr">
        <is>
          <t>Il calcolo è indicativo: verificare sempre condizioni bancarie, spese accessorie, assicurazioni, imposte e profilo del mutuatario.</t>
        </is>
      </c>
    </row>
  </sheetData>
  <mergeCells count="1">
    <mergeCell ref="A1:F1"/>
  </mergeCells>
  <dataValidations count="5">
    <dataValidation sqref="B9" showErrorMessage="1" showInputMessage="1" allowBlank="0" errorTitle="Durata non valida" error="Inserire una durata compresa tra 1 e 25 anni." promptTitle="Durata del mutuo" prompt="Il piano di ammortamento è predisposto fino a 300 rate." type="whole" operator="between">
      <formula1>1</formula1>
      <formula2>25</formula2>
    </dataValidation>
    <dataValidation sqref="B10" showErrorMessage="1" showInputMessage="1" allowBlank="0" errorTitle="TAN non valido" error="Inserire un TAN percentuale valido." type="decimal" operator="between">
      <formula1>0</formula1>
      <formula2>1</formula2>
    </dataValidation>
    <dataValidation sqref="B11" showErrorMessage="1" showInputMessage="1" allowBlank="0" errorTitle="Frequenza non valida" error="La frequenza prevista è mensile." type="list">
      <formula1>"Mensile"</formula1>
    </dataValidation>
    <dataValidation sqref="B13" showErrorMessage="1" showInputMessage="1" allowBlank="0" errorTitle="Tipo tasso non valido" error="Il modello è configurato per tasso fisso." type="list">
      <formula1>"Fisso"</formula1>
    </dataValidation>
    <dataValidation sqref="B17" showErrorMessage="1" showInputMessage="1" allowBlank="0" errorTitle="Imposta non valida" error="Inserire una percentuale valida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8" customWidth="1" min="3" max="3"/>
    <col width="15" customWidth="1" min="4" max="4"/>
    <col width="19" customWidth="1" min="5" max="5"/>
    <col width="18" customWidth="1" min="6" max="6"/>
    <col width="19" customWidth="1" min="7" max="7"/>
    <col width="21" customWidth="1" min="8" max="8"/>
    <col width="20" customWidth="1" min="9" max="9"/>
    <col width="20" customWidth="1" min="10" max="10"/>
    <col width="14" customWidth="1" min="11" max="11"/>
  </cols>
  <sheetData>
    <row r="1" ht="26" customHeight="1">
      <c r="A1" s="1" t="inlineStr">
        <is>
          <t>Piano di ammortamento alla francese</t>
        </is>
      </c>
    </row>
    <row r="2"/>
    <row r="3">
      <c r="A3" s="18" t="inlineStr">
        <is>
          <t>Il piano è predisposto fino a 300 rate mensili e si aggiorna con i dati del foglio Calcolo Mutuo.</t>
        </is>
      </c>
    </row>
    <row r="4">
      <c r="A4" s="19" t="inlineStr">
        <is>
          <t>Numero rata</t>
        </is>
      </c>
      <c r="B4" s="19" t="inlineStr">
        <is>
          <t>Data rata</t>
        </is>
      </c>
      <c r="C4" s="19" t="inlineStr">
        <is>
          <t>Debito iniziale (€)</t>
        </is>
      </c>
      <c r="D4" s="19" t="inlineStr">
        <is>
          <t>Rata (€)</t>
        </is>
      </c>
      <c r="E4" s="19" t="inlineStr">
        <is>
          <t>Quota interessi (€)</t>
        </is>
      </c>
      <c r="F4" s="19" t="inlineStr">
        <is>
          <t>Quota capitale (€)</t>
        </is>
      </c>
      <c r="G4" s="19" t="inlineStr">
        <is>
          <t>Debito residuo (€)</t>
        </is>
      </c>
      <c r="H4" s="19" t="inlineStr">
        <is>
          <t>Interessi cumulati (€)</t>
        </is>
      </c>
      <c r="I4" s="19" t="inlineStr">
        <is>
          <t>Capitale cumulato (€)</t>
        </is>
      </c>
      <c r="J4" s="19" t="inlineStr">
        <is>
          <t>Incidenza interessi (%)</t>
        </is>
      </c>
      <c r="K4" s="19" t="inlineStr">
        <is>
          <t>Stato rata</t>
        </is>
      </c>
    </row>
    <row r="5">
      <c r="A5" s="20">
        <f>IF('Calcolo Mutuo'!$E$6="","",IF(1&lt;='Calcolo Mutuo'!$E$6,1,""))</f>
        <v/>
      </c>
      <c r="B5" s="39">
        <f>IF('Piano Ammortamento'!$A$5="","",EDATE('Calcolo Mutuo'!$B$12,'Piano Ammortamento'!$A$5-1))</f>
        <v/>
      </c>
      <c r="C5" s="22">
        <f>IF('Piano Ammortamento'!$A$5="","",'Calcolo Mutuo'!$B$8)</f>
        <v/>
      </c>
      <c r="D5" s="22">
        <f>IF('Piano Ammortamento'!$A$5="","",IFERROR(-PMT('Calcolo Mutuo'!$E$7,'Calcolo Mutuo'!$E$6,'Calcolo Mutuo'!$B$8),0))</f>
        <v/>
      </c>
      <c r="E5" s="22">
        <f>IF('Piano Ammortamento'!$A$5="","",'Piano Ammortamento'!$C$5*'Calcolo Mutuo'!$E$7)</f>
        <v/>
      </c>
      <c r="F5" s="22">
        <f>IF('Piano Ammortamento'!$A$5="","",'Piano Ammortamento'!$D$5-'Piano Ammortamento'!$E$5)</f>
        <v/>
      </c>
      <c r="G5" s="22">
        <f>IF('Piano Ammortamento'!$A$5="","",MAX(0,'Piano Ammortamento'!$C$5-'Piano Ammortamento'!$F$5))</f>
        <v/>
      </c>
      <c r="H5" s="22">
        <f>IF('Piano Ammortamento'!$A$5="","",'Piano Ammortamento'!$E$5)</f>
        <v/>
      </c>
      <c r="I5" s="22">
        <f>IF('Piano Ammortamento'!$A$5="","",'Piano Ammortamento'!$F$5)</f>
        <v/>
      </c>
      <c r="J5" s="40">
        <f>IF('Piano Ammortamento'!$A$5="","",IFERROR('Piano Ammortamento'!$E$5/'Piano Ammortamento'!$D$5,0))</f>
        <v/>
      </c>
      <c r="K5" s="24">
        <f>IF('Piano Ammortamento'!$A$5="","",IF('Piano Ammortamento'!$G$5&lt;=0,"Estinta","In corso"))</f>
        <v/>
      </c>
    </row>
    <row r="6">
      <c r="A6" s="25">
        <f>IF('Piano Ammortamento'!$A$5="","",IF('Piano Ammortamento'!$A$5&lt;'Calcolo Mutuo'!$E$6,'Piano Ammortamento'!$A$5+1,""))</f>
        <v/>
      </c>
      <c r="B6" s="41">
        <f>IF('Piano Ammortamento'!$A$6="","",EDATE('Calcolo Mutuo'!$B$12,'Piano Ammortamento'!$A$6-1))</f>
        <v/>
      </c>
      <c r="C6" s="27">
        <f>IF('Piano Ammortamento'!$A$6="","",'Piano Ammortamento'!$G$5)</f>
        <v/>
      </c>
      <c r="D6" s="27">
        <f>IF('Piano Ammortamento'!$A$6="","",IFERROR(-PMT('Calcolo Mutuo'!$E$7,'Calcolo Mutuo'!$E$6,'Calcolo Mutuo'!$B$8),0))</f>
        <v/>
      </c>
      <c r="E6" s="27">
        <f>IF('Piano Ammortamento'!$A$6="","",'Piano Ammortamento'!$C$6*'Calcolo Mutuo'!$E$7)</f>
        <v/>
      </c>
      <c r="F6" s="27">
        <f>IF('Piano Ammortamento'!$A$6="","",'Piano Ammortamento'!$D$6-'Piano Ammortamento'!$E$6)</f>
        <v/>
      </c>
      <c r="G6" s="27">
        <f>IF('Piano Ammortamento'!$A$6="","",MAX(0,'Piano Ammortamento'!$C$6-'Piano Ammortamento'!$F$6))</f>
        <v/>
      </c>
      <c r="H6" s="27">
        <f>IF('Piano Ammortamento'!$A$6="","",'Piano Ammortamento'!$H$5+'Piano Ammortamento'!$E$6)</f>
        <v/>
      </c>
      <c r="I6" s="27">
        <f>IF('Piano Ammortamento'!$A$6="","",'Piano Ammortamento'!$I$5+'Piano Ammortamento'!$F$6)</f>
        <v/>
      </c>
      <c r="J6" s="42">
        <f>IF('Piano Ammortamento'!$A$6="","",IFERROR('Piano Ammortamento'!$E$6/'Piano Ammortamento'!$D$6,0))</f>
        <v/>
      </c>
      <c r="K6" s="29">
        <f>IF('Piano Ammortamento'!$A$6="","",IF('Piano Ammortamento'!$G$6&lt;=0,"Estinta","In corso"))</f>
        <v/>
      </c>
    </row>
    <row r="7">
      <c r="A7" s="20">
        <f>IF('Piano Ammortamento'!$A$6="","",IF('Piano Ammortamento'!$A$6&lt;'Calcolo Mutuo'!$E$6,'Piano Ammortamento'!$A$6+1,""))</f>
        <v/>
      </c>
      <c r="B7" s="39">
        <f>IF('Piano Ammortamento'!$A$7="","",EDATE('Calcolo Mutuo'!$B$12,'Piano Ammortamento'!$A$7-1))</f>
        <v/>
      </c>
      <c r="C7" s="22">
        <f>IF('Piano Ammortamento'!$A$7="","",'Piano Ammortamento'!$G$6)</f>
        <v/>
      </c>
      <c r="D7" s="22">
        <f>IF('Piano Ammortamento'!$A$7="","",IFERROR(-PMT('Calcolo Mutuo'!$E$7,'Calcolo Mutuo'!$E$6,'Calcolo Mutuo'!$B$8),0))</f>
        <v/>
      </c>
      <c r="E7" s="22">
        <f>IF('Piano Ammortamento'!$A$7="","",'Piano Ammortamento'!$C$7*'Calcolo Mutuo'!$E$7)</f>
        <v/>
      </c>
      <c r="F7" s="22">
        <f>IF('Piano Ammortamento'!$A$7="","",'Piano Ammortamento'!$D$7-'Piano Ammortamento'!$E$7)</f>
        <v/>
      </c>
      <c r="G7" s="22">
        <f>IF('Piano Ammortamento'!$A$7="","",MAX(0,'Piano Ammortamento'!$C$7-'Piano Ammortamento'!$F$7))</f>
        <v/>
      </c>
      <c r="H7" s="22">
        <f>IF('Piano Ammortamento'!$A$7="","",'Piano Ammortamento'!$H$6+'Piano Ammortamento'!$E$7)</f>
        <v/>
      </c>
      <c r="I7" s="22">
        <f>IF('Piano Ammortamento'!$A$7="","",'Piano Ammortamento'!$I$6+'Piano Ammortamento'!$F$7)</f>
        <v/>
      </c>
      <c r="J7" s="40">
        <f>IF('Piano Ammortamento'!$A$7="","",IFERROR('Piano Ammortamento'!$E$7/'Piano Ammortamento'!$D$7,0))</f>
        <v/>
      </c>
      <c r="K7" s="24">
        <f>IF('Piano Ammortamento'!$A$7="","",IF('Piano Ammortamento'!$G$7&lt;=0,"Estinta","In corso"))</f>
        <v/>
      </c>
    </row>
    <row r="8">
      <c r="A8" s="25">
        <f>IF('Piano Ammortamento'!$A$7="","",IF('Piano Ammortamento'!$A$7&lt;'Calcolo Mutuo'!$E$6,'Piano Ammortamento'!$A$7+1,""))</f>
        <v/>
      </c>
      <c r="B8" s="41">
        <f>IF('Piano Ammortamento'!$A$8="","",EDATE('Calcolo Mutuo'!$B$12,'Piano Ammortamento'!$A$8-1))</f>
        <v/>
      </c>
      <c r="C8" s="27">
        <f>IF('Piano Ammortamento'!$A$8="","",'Piano Ammortamento'!$G$7)</f>
        <v/>
      </c>
      <c r="D8" s="27">
        <f>IF('Piano Ammortamento'!$A$8="","",IFERROR(-PMT('Calcolo Mutuo'!$E$7,'Calcolo Mutuo'!$E$6,'Calcolo Mutuo'!$B$8),0))</f>
        <v/>
      </c>
      <c r="E8" s="27">
        <f>IF('Piano Ammortamento'!$A$8="","",'Piano Ammortamento'!$C$8*'Calcolo Mutuo'!$E$7)</f>
        <v/>
      </c>
      <c r="F8" s="27">
        <f>IF('Piano Ammortamento'!$A$8="","",'Piano Ammortamento'!$D$8-'Piano Ammortamento'!$E$8)</f>
        <v/>
      </c>
      <c r="G8" s="27">
        <f>IF('Piano Ammortamento'!$A$8="","",MAX(0,'Piano Ammortamento'!$C$8-'Piano Ammortamento'!$F$8))</f>
        <v/>
      </c>
      <c r="H8" s="27">
        <f>IF('Piano Ammortamento'!$A$8="","",'Piano Ammortamento'!$H$7+'Piano Ammortamento'!$E$8)</f>
        <v/>
      </c>
      <c r="I8" s="27">
        <f>IF('Piano Ammortamento'!$A$8="","",'Piano Ammortamento'!$I$7+'Piano Ammortamento'!$F$8)</f>
        <v/>
      </c>
      <c r="J8" s="42">
        <f>IF('Piano Ammortamento'!$A$8="","",IFERROR('Piano Ammortamento'!$E$8/'Piano Ammortamento'!$D$8,0))</f>
        <v/>
      </c>
      <c r="K8" s="29">
        <f>IF('Piano Ammortamento'!$A$8="","",IF('Piano Ammortamento'!$G$8&lt;=0,"Estinta","In corso"))</f>
        <v/>
      </c>
    </row>
    <row r="9">
      <c r="A9" s="20">
        <f>IF('Piano Ammortamento'!$A$8="","",IF('Piano Ammortamento'!$A$8&lt;'Calcolo Mutuo'!$E$6,'Piano Ammortamento'!$A$8+1,""))</f>
        <v/>
      </c>
      <c r="B9" s="39">
        <f>IF('Piano Ammortamento'!$A$9="","",EDATE('Calcolo Mutuo'!$B$12,'Piano Ammortamento'!$A$9-1))</f>
        <v/>
      </c>
      <c r="C9" s="22">
        <f>IF('Piano Ammortamento'!$A$9="","",'Piano Ammortamento'!$G$8)</f>
        <v/>
      </c>
      <c r="D9" s="22">
        <f>IF('Piano Ammortamento'!$A$9="","",IFERROR(-PMT('Calcolo Mutuo'!$E$7,'Calcolo Mutuo'!$E$6,'Calcolo Mutuo'!$B$8),0))</f>
        <v/>
      </c>
      <c r="E9" s="22">
        <f>IF('Piano Ammortamento'!$A$9="","",'Piano Ammortamento'!$C$9*'Calcolo Mutuo'!$E$7)</f>
        <v/>
      </c>
      <c r="F9" s="22">
        <f>IF('Piano Ammortamento'!$A$9="","",'Piano Ammortamento'!$D$9-'Piano Ammortamento'!$E$9)</f>
        <v/>
      </c>
      <c r="G9" s="22">
        <f>IF('Piano Ammortamento'!$A$9="","",MAX(0,'Piano Ammortamento'!$C$9-'Piano Ammortamento'!$F$9))</f>
        <v/>
      </c>
      <c r="H9" s="22">
        <f>IF('Piano Ammortamento'!$A$9="","",'Piano Ammortamento'!$H$8+'Piano Ammortamento'!$E$9)</f>
        <v/>
      </c>
      <c r="I9" s="22">
        <f>IF('Piano Ammortamento'!$A$9="","",'Piano Ammortamento'!$I$8+'Piano Ammortamento'!$F$9)</f>
        <v/>
      </c>
      <c r="J9" s="40">
        <f>IF('Piano Ammortamento'!$A$9="","",IFERROR('Piano Ammortamento'!$E$9/'Piano Ammortamento'!$D$9,0))</f>
        <v/>
      </c>
      <c r="K9" s="24">
        <f>IF('Piano Ammortamento'!$A$9="","",IF('Piano Ammortamento'!$G$9&lt;=0,"Estinta","In corso"))</f>
        <v/>
      </c>
    </row>
    <row r="10">
      <c r="A10" s="25">
        <f>IF('Piano Ammortamento'!$A$9="","",IF('Piano Ammortamento'!$A$9&lt;'Calcolo Mutuo'!$E$6,'Piano Ammortamento'!$A$9+1,""))</f>
        <v/>
      </c>
      <c r="B10" s="41">
        <f>IF('Piano Ammortamento'!$A$10="","",EDATE('Calcolo Mutuo'!$B$12,'Piano Ammortamento'!$A$10-1))</f>
        <v/>
      </c>
      <c r="C10" s="27">
        <f>IF('Piano Ammortamento'!$A$10="","",'Piano Ammortamento'!$G$9)</f>
        <v/>
      </c>
      <c r="D10" s="27">
        <f>IF('Piano Ammortamento'!$A$10="","",IFERROR(-PMT('Calcolo Mutuo'!$E$7,'Calcolo Mutuo'!$E$6,'Calcolo Mutuo'!$B$8),0))</f>
        <v/>
      </c>
      <c r="E10" s="27">
        <f>IF('Piano Ammortamento'!$A$10="","",'Piano Ammortamento'!$C$10*'Calcolo Mutuo'!$E$7)</f>
        <v/>
      </c>
      <c r="F10" s="27">
        <f>IF('Piano Ammortamento'!$A$10="","",'Piano Ammortamento'!$D$10-'Piano Ammortamento'!$E$10)</f>
        <v/>
      </c>
      <c r="G10" s="27">
        <f>IF('Piano Ammortamento'!$A$10="","",MAX(0,'Piano Ammortamento'!$C$10-'Piano Ammortamento'!$F$10))</f>
        <v/>
      </c>
      <c r="H10" s="27">
        <f>IF('Piano Ammortamento'!$A$10="","",'Piano Ammortamento'!$H$9+'Piano Ammortamento'!$E$10)</f>
        <v/>
      </c>
      <c r="I10" s="27">
        <f>IF('Piano Ammortamento'!$A$10="","",'Piano Ammortamento'!$I$9+'Piano Ammortamento'!$F$10)</f>
        <v/>
      </c>
      <c r="J10" s="42">
        <f>IF('Piano Ammortamento'!$A$10="","",IFERROR('Piano Ammortamento'!$E$10/'Piano Ammortamento'!$D$10,0))</f>
        <v/>
      </c>
      <c r="K10" s="29">
        <f>IF('Piano Ammortamento'!$A$10="","",IF('Piano Ammortamento'!$G$10&lt;=0,"Estinta","In corso"))</f>
        <v/>
      </c>
    </row>
    <row r="11">
      <c r="A11" s="20">
        <f>IF('Piano Ammortamento'!$A$10="","",IF('Piano Ammortamento'!$A$10&lt;'Calcolo Mutuo'!$E$6,'Piano Ammortamento'!$A$10+1,""))</f>
        <v/>
      </c>
      <c r="B11" s="39">
        <f>IF('Piano Ammortamento'!$A$11="","",EDATE('Calcolo Mutuo'!$B$12,'Piano Ammortamento'!$A$11-1))</f>
        <v/>
      </c>
      <c r="C11" s="22">
        <f>IF('Piano Ammortamento'!$A$11="","",'Piano Ammortamento'!$G$10)</f>
        <v/>
      </c>
      <c r="D11" s="22">
        <f>IF('Piano Ammortamento'!$A$11="","",IFERROR(-PMT('Calcolo Mutuo'!$E$7,'Calcolo Mutuo'!$E$6,'Calcolo Mutuo'!$B$8),0))</f>
        <v/>
      </c>
      <c r="E11" s="22">
        <f>IF('Piano Ammortamento'!$A$11="","",'Piano Ammortamento'!$C$11*'Calcolo Mutuo'!$E$7)</f>
        <v/>
      </c>
      <c r="F11" s="22">
        <f>IF('Piano Ammortamento'!$A$11="","",'Piano Ammortamento'!$D$11-'Piano Ammortamento'!$E$11)</f>
        <v/>
      </c>
      <c r="G11" s="22">
        <f>IF('Piano Ammortamento'!$A$11="","",MAX(0,'Piano Ammortamento'!$C$11-'Piano Ammortamento'!$F$11))</f>
        <v/>
      </c>
      <c r="H11" s="22">
        <f>IF('Piano Ammortamento'!$A$11="","",'Piano Ammortamento'!$H$10+'Piano Ammortamento'!$E$11)</f>
        <v/>
      </c>
      <c r="I11" s="22">
        <f>IF('Piano Ammortamento'!$A$11="","",'Piano Ammortamento'!$I$10+'Piano Ammortamento'!$F$11)</f>
        <v/>
      </c>
      <c r="J11" s="40">
        <f>IF('Piano Ammortamento'!$A$11="","",IFERROR('Piano Ammortamento'!$E$11/'Piano Ammortamento'!$D$11,0))</f>
        <v/>
      </c>
      <c r="K11" s="24">
        <f>IF('Piano Ammortamento'!$A$11="","",IF('Piano Ammortamento'!$G$11&lt;=0,"Estinta","In corso"))</f>
        <v/>
      </c>
    </row>
    <row r="12">
      <c r="A12" s="25">
        <f>IF('Piano Ammortamento'!$A$11="","",IF('Piano Ammortamento'!$A$11&lt;'Calcolo Mutuo'!$E$6,'Piano Ammortamento'!$A$11+1,""))</f>
        <v/>
      </c>
      <c r="B12" s="41">
        <f>IF('Piano Ammortamento'!$A$12="","",EDATE('Calcolo Mutuo'!$B$12,'Piano Ammortamento'!$A$12-1))</f>
        <v/>
      </c>
      <c r="C12" s="27">
        <f>IF('Piano Ammortamento'!$A$12="","",'Piano Ammortamento'!$G$11)</f>
        <v/>
      </c>
      <c r="D12" s="27">
        <f>IF('Piano Ammortamento'!$A$12="","",IFERROR(-PMT('Calcolo Mutuo'!$E$7,'Calcolo Mutuo'!$E$6,'Calcolo Mutuo'!$B$8),0))</f>
        <v/>
      </c>
      <c r="E12" s="27">
        <f>IF('Piano Ammortamento'!$A$12="","",'Piano Ammortamento'!$C$12*'Calcolo Mutuo'!$E$7)</f>
        <v/>
      </c>
      <c r="F12" s="27">
        <f>IF('Piano Ammortamento'!$A$12="","",'Piano Ammortamento'!$D$12-'Piano Ammortamento'!$E$12)</f>
        <v/>
      </c>
      <c r="G12" s="27">
        <f>IF('Piano Ammortamento'!$A$12="","",MAX(0,'Piano Ammortamento'!$C$12-'Piano Ammortamento'!$F$12))</f>
        <v/>
      </c>
      <c r="H12" s="27">
        <f>IF('Piano Ammortamento'!$A$12="","",'Piano Ammortamento'!$H$11+'Piano Ammortamento'!$E$12)</f>
        <v/>
      </c>
      <c r="I12" s="27">
        <f>IF('Piano Ammortamento'!$A$12="","",'Piano Ammortamento'!$I$11+'Piano Ammortamento'!$F$12)</f>
        <v/>
      </c>
      <c r="J12" s="42">
        <f>IF('Piano Ammortamento'!$A$12="","",IFERROR('Piano Ammortamento'!$E$12/'Piano Ammortamento'!$D$12,0))</f>
        <v/>
      </c>
      <c r="K12" s="29">
        <f>IF('Piano Ammortamento'!$A$12="","",IF('Piano Ammortamento'!$G$12&lt;=0,"Estinta","In corso"))</f>
        <v/>
      </c>
    </row>
    <row r="13">
      <c r="A13" s="20">
        <f>IF('Piano Ammortamento'!$A$12="","",IF('Piano Ammortamento'!$A$12&lt;'Calcolo Mutuo'!$E$6,'Piano Ammortamento'!$A$12+1,""))</f>
        <v/>
      </c>
      <c r="B13" s="39">
        <f>IF('Piano Ammortamento'!$A$13="","",EDATE('Calcolo Mutuo'!$B$12,'Piano Ammortamento'!$A$13-1))</f>
        <v/>
      </c>
      <c r="C13" s="22">
        <f>IF('Piano Ammortamento'!$A$13="","",'Piano Ammortamento'!$G$12)</f>
        <v/>
      </c>
      <c r="D13" s="22">
        <f>IF('Piano Ammortamento'!$A$13="","",IFERROR(-PMT('Calcolo Mutuo'!$E$7,'Calcolo Mutuo'!$E$6,'Calcolo Mutuo'!$B$8),0))</f>
        <v/>
      </c>
      <c r="E13" s="22">
        <f>IF('Piano Ammortamento'!$A$13="","",'Piano Ammortamento'!$C$13*'Calcolo Mutuo'!$E$7)</f>
        <v/>
      </c>
      <c r="F13" s="22">
        <f>IF('Piano Ammortamento'!$A$13="","",'Piano Ammortamento'!$D$13-'Piano Ammortamento'!$E$13)</f>
        <v/>
      </c>
      <c r="G13" s="22">
        <f>IF('Piano Ammortamento'!$A$13="","",MAX(0,'Piano Ammortamento'!$C$13-'Piano Ammortamento'!$F$13))</f>
        <v/>
      </c>
      <c r="H13" s="22">
        <f>IF('Piano Ammortamento'!$A$13="","",'Piano Ammortamento'!$H$12+'Piano Ammortamento'!$E$13)</f>
        <v/>
      </c>
      <c r="I13" s="22">
        <f>IF('Piano Ammortamento'!$A$13="","",'Piano Ammortamento'!$I$12+'Piano Ammortamento'!$F$13)</f>
        <v/>
      </c>
      <c r="J13" s="40">
        <f>IF('Piano Ammortamento'!$A$13="","",IFERROR('Piano Ammortamento'!$E$13/'Piano Ammortamento'!$D$13,0))</f>
        <v/>
      </c>
      <c r="K13" s="24">
        <f>IF('Piano Ammortamento'!$A$13="","",IF('Piano Ammortamento'!$G$13&lt;=0,"Estinta","In corso"))</f>
        <v/>
      </c>
    </row>
    <row r="14">
      <c r="A14" s="25">
        <f>IF('Piano Ammortamento'!$A$13="","",IF('Piano Ammortamento'!$A$13&lt;'Calcolo Mutuo'!$E$6,'Piano Ammortamento'!$A$13+1,""))</f>
        <v/>
      </c>
      <c r="B14" s="41">
        <f>IF('Piano Ammortamento'!$A$14="","",EDATE('Calcolo Mutuo'!$B$12,'Piano Ammortamento'!$A$14-1))</f>
        <v/>
      </c>
      <c r="C14" s="27">
        <f>IF('Piano Ammortamento'!$A$14="","",'Piano Ammortamento'!$G$13)</f>
        <v/>
      </c>
      <c r="D14" s="27">
        <f>IF('Piano Ammortamento'!$A$14="","",IFERROR(-PMT('Calcolo Mutuo'!$E$7,'Calcolo Mutuo'!$E$6,'Calcolo Mutuo'!$B$8),0))</f>
        <v/>
      </c>
      <c r="E14" s="27">
        <f>IF('Piano Ammortamento'!$A$14="","",'Piano Ammortamento'!$C$14*'Calcolo Mutuo'!$E$7)</f>
        <v/>
      </c>
      <c r="F14" s="27">
        <f>IF('Piano Ammortamento'!$A$14="","",'Piano Ammortamento'!$D$14-'Piano Ammortamento'!$E$14)</f>
        <v/>
      </c>
      <c r="G14" s="27">
        <f>IF('Piano Ammortamento'!$A$14="","",MAX(0,'Piano Ammortamento'!$C$14-'Piano Ammortamento'!$F$14))</f>
        <v/>
      </c>
      <c r="H14" s="27">
        <f>IF('Piano Ammortamento'!$A$14="","",'Piano Ammortamento'!$H$13+'Piano Ammortamento'!$E$14)</f>
        <v/>
      </c>
      <c r="I14" s="27">
        <f>IF('Piano Ammortamento'!$A$14="","",'Piano Ammortamento'!$I$13+'Piano Ammortamento'!$F$14)</f>
        <v/>
      </c>
      <c r="J14" s="42">
        <f>IF('Piano Ammortamento'!$A$14="","",IFERROR('Piano Ammortamento'!$E$14/'Piano Ammortamento'!$D$14,0))</f>
        <v/>
      </c>
      <c r="K14" s="29">
        <f>IF('Piano Ammortamento'!$A$14="","",IF('Piano Ammortamento'!$G$14&lt;=0,"Estinta","In corso"))</f>
        <v/>
      </c>
    </row>
    <row r="15">
      <c r="A15" s="20">
        <f>IF('Piano Ammortamento'!$A$14="","",IF('Piano Ammortamento'!$A$14&lt;'Calcolo Mutuo'!$E$6,'Piano Ammortamento'!$A$14+1,""))</f>
        <v/>
      </c>
      <c r="B15" s="39">
        <f>IF('Piano Ammortamento'!$A$15="","",EDATE('Calcolo Mutuo'!$B$12,'Piano Ammortamento'!$A$15-1))</f>
        <v/>
      </c>
      <c r="C15" s="22">
        <f>IF('Piano Ammortamento'!$A$15="","",'Piano Ammortamento'!$G$14)</f>
        <v/>
      </c>
      <c r="D15" s="22">
        <f>IF('Piano Ammortamento'!$A$15="","",IFERROR(-PMT('Calcolo Mutuo'!$E$7,'Calcolo Mutuo'!$E$6,'Calcolo Mutuo'!$B$8),0))</f>
        <v/>
      </c>
      <c r="E15" s="22">
        <f>IF('Piano Ammortamento'!$A$15="","",'Piano Ammortamento'!$C$15*'Calcolo Mutuo'!$E$7)</f>
        <v/>
      </c>
      <c r="F15" s="22">
        <f>IF('Piano Ammortamento'!$A$15="","",'Piano Ammortamento'!$D$15-'Piano Ammortamento'!$E$15)</f>
        <v/>
      </c>
      <c r="G15" s="22">
        <f>IF('Piano Ammortamento'!$A$15="","",MAX(0,'Piano Ammortamento'!$C$15-'Piano Ammortamento'!$F$15))</f>
        <v/>
      </c>
      <c r="H15" s="22">
        <f>IF('Piano Ammortamento'!$A$15="","",'Piano Ammortamento'!$H$14+'Piano Ammortamento'!$E$15)</f>
        <v/>
      </c>
      <c r="I15" s="22">
        <f>IF('Piano Ammortamento'!$A$15="","",'Piano Ammortamento'!$I$14+'Piano Ammortamento'!$F$15)</f>
        <v/>
      </c>
      <c r="J15" s="40">
        <f>IF('Piano Ammortamento'!$A$15="","",IFERROR('Piano Ammortamento'!$E$15/'Piano Ammortamento'!$D$15,0))</f>
        <v/>
      </c>
      <c r="K15" s="24">
        <f>IF('Piano Ammortamento'!$A$15="","",IF('Piano Ammortamento'!$G$15&lt;=0,"Estinta","In corso"))</f>
        <v/>
      </c>
    </row>
    <row r="16">
      <c r="A16" s="25">
        <f>IF('Piano Ammortamento'!$A$15="","",IF('Piano Ammortamento'!$A$15&lt;'Calcolo Mutuo'!$E$6,'Piano Ammortamento'!$A$15+1,""))</f>
        <v/>
      </c>
      <c r="B16" s="41">
        <f>IF('Piano Ammortamento'!$A$16="","",EDATE('Calcolo Mutuo'!$B$12,'Piano Ammortamento'!$A$16-1))</f>
        <v/>
      </c>
      <c r="C16" s="27">
        <f>IF('Piano Ammortamento'!$A$16="","",'Piano Ammortamento'!$G$15)</f>
        <v/>
      </c>
      <c r="D16" s="27">
        <f>IF('Piano Ammortamento'!$A$16="","",IFERROR(-PMT('Calcolo Mutuo'!$E$7,'Calcolo Mutuo'!$E$6,'Calcolo Mutuo'!$B$8),0))</f>
        <v/>
      </c>
      <c r="E16" s="27">
        <f>IF('Piano Ammortamento'!$A$16="","",'Piano Ammortamento'!$C$16*'Calcolo Mutuo'!$E$7)</f>
        <v/>
      </c>
      <c r="F16" s="27">
        <f>IF('Piano Ammortamento'!$A$16="","",'Piano Ammortamento'!$D$16-'Piano Ammortamento'!$E$16)</f>
        <v/>
      </c>
      <c r="G16" s="27">
        <f>IF('Piano Ammortamento'!$A$16="","",MAX(0,'Piano Ammortamento'!$C$16-'Piano Ammortamento'!$F$16))</f>
        <v/>
      </c>
      <c r="H16" s="27">
        <f>IF('Piano Ammortamento'!$A$16="","",'Piano Ammortamento'!$H$15+'Piano Ammortamento'!$E$16)</f>
        <v/>
      </c>
      <c r="I16" s="27">
        <f>IF('Piano Ammortamento'!$A$16="","",'Piano Ammortamento'!$I$15+'Piano Ammortamento'!$F$16)</f>
        <v/>
      </c>
      <c r="J16" s="42">
        <f>IF('Piano Ammortamento'!$A$16="","",IFERROR('Piano Ammortamento'!$E$16/'Piano Ammortamento'!$D$16,0))</f>
        <v/>
      </c>
      <c r="K16" s="29">
        <f>IF('Piano Ammortamento'!$A$16="","",IF('Piano Ammortamento'!$G$16&lt;=0,"Estinta","In corso"))</f>
        <v/>
      </c>
    </row>
    <row r="17">
      <c r="A17" s="20">
        <f>IF('Piano Ammortamento'!$A$16="","",IF('Piano Ammortamento'!$A$16&lt;'Calcolo Mutuo'!$E$6,'Piano Ammortamento'!$A$16+1,""))</f>
        <v/>
      </c>
      <c r="B17" s="39">
        <f>IF('Piano Ammortamento'!$A$17="","",EDATE('Calcolo Mutuo'!$B$12,'Piano Ammortamento'!$A$17-1))</f>
        <v/>
      </c>
      <c r="C17" s="22">
        <f>IF('Piano Ammortamento'!$A$17="","",'Piano Ammortamento'!$G$16)</f>
        <v/>
      </c>
      <c r="D17" s="22">
        <f>IF('Piano Ammortamento'!$A$17="","",IFERROR(-PMT('Calcolo Mutuo'!$E$7,'Calcolo Mutuo'!$E$6,'Calcolo Mutuo'!$B$8),0))</f>
        <v/>
      </c>
      <c r="E17" s="22">
        <f>IF('Piano Ammortamento'!$A$17="","",'Piano Ammortamento'!$C$17*'Calcolo Mutuo'!$E$7)</f>
        <v/>
      </c>
      <c r="F17" s="22">
        <f>IF('Piano Ammortamento'!$A$17="","",'Piano Ammortamento'!$D$17-'Piano Ammortamento'!$E$17)</f>
        <v/>
      </c>
      <c r="G17" s="22">
        <f>IF('Piano Ammortamento'!$A$17="","",MAX(0,'Piano Ammortamento'!$C$17-'Piano Ammortamento'!$F$17))</f>
        <v/>
      </c>
      <c r="H17" s="22">
        <f>IF('Piano Ammortamento'!$A$17="","",'Piano Ammortamento'!$H$16+'Piano Ammortamento'!$E$17)</f>
        <v/>
      </c>
      <c r="I17" s="22">
        <f>IF('Piano Ammortamento'!$A$17="","",'Piano Ammortamento'!$I$16+'Piano Ammortamento'!$F$17)</f>
        <v/>
      </c>
      <c r="J17" s="40">
        <f>IF('Piano Ammortamento'!$A$17="","",IFERROR('Piano Ammortamento'!$E$17/'Piano Ammortamento'!$D$17,0))</f>
        <v/>
      </c>
      <c r="K17" s="24">
        <f>IF('Piano Ammortamento'!$A$17="","",IF('Piano Ammortamento'!$G$17&lt;=0,"Estinta","In corso"))</f>
        <v/>
      </c>
    </row>
    <row r="18">
      <c r="A18" s="25">
        <f>IF('Piano Ammortamento'!$A$17="","",IF('Piano Ammortamento'!$A$17&lt;'Calcolo Mutuo'!$E$6,'Piano Ammortamento'!$A$17+1,""))</f>
        <v/>
      </c>
      <c r="B18" s="41">
        <f>IF('Piano Ammortamento'!$A$18="","",EDATE('Calcolo Mutuo'!$B$12,'Piano Ammortamento'!$A$18-1))</f>
        <v/>
      </c>
      <c r="C18" s="27">
        <f>IF('Piano Ammortamento'!$A$18="","",'Piano Ammortamento'!$G$17)</f>
        <v/>
      </c>
      <c r="D18" s="27">
        <f>IF('Piano Ammortamento'!$A$18="","",IFERROR(-PMT('Calcolo Mutuo'!$E$7,'Calcolo Mutuo'!$E$6,'Calcolo Mutuo'!$B$8),0))</f>
        <v/>
      </c>
      <c r="E18" s="27">
        <f>IF('Piano Ammortamento'!$A$18="","",'Piano Ammortamento'!$C$18*'Calcolo Mutuo'!$E$7)</f>
        <v/>
      </c>
      <c r="F18" s="27">
        <f>IF('Piano Ammortamento'!$A$18="","",'Piano Ammortamento'!$D$18-'Piano Ammortamento'!$E$18)</f>
        <v/>
      </c>
      <c r="G18" s="27">
        <f>IF('Piano Ammortamento'!$A$18="","",MAX(0,'Piano Ammortamento'!$C$18-'Piano Ammortamento'!$F$18))</f>
        <v/>
      </c>
      <c r="H18" s="27">
        <f>IF('Piano Ammortamento'!$A$18="","",'Piano Ammortamento'!$H$17+'Piano Ammortamento'!$E$18)</f>
        <v/>
      </c>
      <c r="I18" s="27">
        <f>IF('Piano Ammortamento'!$A$18="","",'Piano Ammortamento'!$I$17+'Piano Ammortamento'!$F$18)</f>
        <v/>
      </c>
      <c r="J18" s="42">
        <f>IF('Piano Ammortamento'!$A$18="","",IFERROR('Piano Ammortamento'!$E$18/'Piano Ammortamento'!$D$18,0))</f>
        <v/>
      </c>
      <c r="K18" s="29">
        <f>IF('Piano Ammortamento'!$A$18="","",IF('Piano Ammortamento'!$G$18&lt;=0,"Estinta","In corso"))</f>
        <v/>
      </c>
    </row>
    <row r="19">
      <c r="A19" s="20">
        <f>IF('Piano Ammortamento'!$A$18="","",IF('Piano Ammortamento'!$A$18&lt;'Calcolo Mutuo'!$E$6,'Piano Ammortamento'!$A$18+1,""))</f>
        <v/>
      </c>
      <c r="B19" s="39">
        <f>IF('Piano Ammortamento'!$A$19="","",EDATE('Calcolo Mutuo'!$B$12,'Piano Ammortamento'!$A$19-1))</f>
        <v/>
      </c>
      <c r="C19" s="22">
        <f>IF('Piano Ammortamento'!$A$19="","",'Piano Ammortamento'!$G$18)</f>
        <v/>
      </c>
      <c r="D19" s="22">
        <f>IF('Piano Ammortamento'!$A$19="","",IFERROR(-PMT('Calcolo Mutuo'!$E$7,'Calcolo Mutuo'!$E$6,'Calcolo Mutuo'!$B$8),0))</f>
        <v/>
      </c>
      <c r="E19" s="22">
        <f>IF('Piano Ammortamento'!$A$19="","",'Piano Ammortamento'!$C$19*'Calcolo Mutuo'!$E$7)</f>
        <v/>
      </c>
      <c r="F19" s="22">
        <f>IF('Piano Ammortamento'!$A$19="","",'Piano Ammortamento'!$D$19-'Piano Ammortamento'!$E$19)</f>
        <v/>
      </c>
      <c r="G19" s="22">
        <f>IF('Piano Ammortamento'!$A$19="","",MAX(0,'Piano Ammortamento'!$C$19-'Piano Ammortamento'!$F$19))</f>
        <v/>
      </c>
      <c r="H19" s="22">
        <f>IF('Piano Ammortamento'!$A$19="","",'Piano Ammortamento'!$H$18+'Piano Ammortamento'!$E$19)</f>
        <v/>
      </c>
      <c r="I19" s="22">
        <f>IF('Piano Ammortamento'!$A$19="","",'Piano Ammortamento'!$I$18+'Piano Ammortamento'!$F$19)</f>
        <v/>
      </c>
      <c r="J19" s="40">
        <f>IF('Piano Ammortamento'!$A$19="","",IFERROR('Piano Ammortamento'!$E$19/'Piano Ammortamento'!$D$19,0))</f>
        <v/>
      </c>
      <c r="K19" s="24">
        <f>IF('Piano Ammortamento'!$A$19="","",IF('Piano Ammortamento'!$G$19&lt;=0,"Estinta","In corso"))</f>
        <v/>
      </c>
    </row>
    <row r="20">
      <c r="A20" s="25">
        <f>IF('Piano Ammortamento'!$A$19="","",IF('Piano Ammortamento'!$A$19&lt;'Calcolo Mutuo'!$E$6,'Piano Ammortamento'!$A$19+1,""))</f>
        <v/>
      </c>
      <c r="B20" s="41">
        <f>IF('Piano Ammortamento'!$A$20="","",EDATE('Calcolo Mutuo'!$B$12,'Piano Ammortamento'!$A$20-1))</f>
        <v/>
      </c>
      <c r="C20" s="27">
        <f>IF('Piano Ammortamento'!$A$20="","",'Piano Ammortamento'!$G$19)</f>
        <v/>
      </c>
      <c r="D20" s="27">
        <f>IF('Piano Ammortamento'!$A$20="","",IFERROR(-PMT('Calcolo Mutuo'!$E$7,'Calcolo Mutuo'!$E$6,'Calcolo Mutuo'!$B$8),0))</f>
        <v/>
      </c>
      <c r="E20" s="27">
        <f>IF('Piano Ammortamento'!$A$20="","",'Piano Ammortamento'!$C$20*'Calcolo Mutuo'!$E$7)</f>
        <v/>
      </c>
      <c r="F20" s="27">
        <f>IF('Piano Ammortamento'!$A$20="","",'Piano Ammortamento'!$D$20-'Piano Ammortamento'!$E$20)</f>
        <v/>
      </c>
      <c r="G20" s="27">
        <f>IF('Piano Ammortamento'!$A$20="","",MAX(0,'Piano Ammortamento'!$C$20-'Piano Ammortamento'!$F$20))</f>
        <v/>
      </c>
      <c r="H20" s="27">
        <f>IF('Piano Ammortamento'!$A$20="","",'Piano Ammortamento'!$H$19+'Piano Ammortamento'!$E$20)</f>
        <v/>
      </c>
      <c r="I20" s="27">
        <f>IF('Piano Ammortamento'!$A$20="","",'Piano Ammortamento'!$I$19+'Piano Ammortamento'!$F$20)</f>
        <v/>
      </c>
      <c r="J20" s="42">
        <f>IF('Piano Ammortamento'!$A$20="","",IFERROR('Piano Ammortamento'!$E$20/'Piano Ammortamento'!$D$20,0))</f>
        <v/>
      </c>
      <c r="K20" s="29">
        <f>IF('Piano Ammortamento'!$A$20="","",IF('Piano Ammortamento'!$G$20&lt;=0,"Estinta","In corso"))</f>
        <v/>
      </c>
    </row>
    <row r="21">
      <c r="A21" s="20">
        <f>IF('Piano Ammortamento'!$A$20="","",IF('Piano Ammortamento'!$A$20&lt;'Calcolo Mutuo'!$E$6,'Piano Ammortamento'!$A$20+1,""))</f>
        <v/>
      </c>
      <c r="B21" s="39">
        <f>IF('Piano Ammortamento'!$A$21="","",EDATE('Calcolo Mutuo'!$B$12,'Piano Ammortamento'!$A$21-1))</f>
        <v/>
      </c>
      <c r="C21" s="22">
        <f>IF('Piano Ammortamento'!$A$21="","",'Piano Ammortamento'!$G$20)</f>
        <v/>
      </c>
      <c r="D21" s="22">
        <f>IF('Piano Ammortamento'!$A$21="","",IFERROR(-PMT('Calcolo Mutuo'!$E$7,'Calcolo Mutuo'!$E$6,'Calcolo Mutuo'!$B$8),0))</f>
        <v/>
      </c>
      <c r="E21" s="22">
        <f>IF('Piano Ammortamento'!$A$21="","",'Piano Ammortamento'!$C$21*'Calcolo Mutuo'!$E$7)</f>
        <v/>
      </c>
      <c r="F21" s="22">
        <f>IF('Piano Ammortamento'!$A$21="","",'Piano Ammortamento'!$D$21-'Piano Ammortamento'!$E$21)</f>
        <v/>
      </c>
      <c r="G21" s="22">
        <f>IF('Piano Ammortamento'!$A$21="","",MAX(0,'Piano Ammortamento'!$C$21-'Piano Ammortamento'!$F$21))</f>
        <v/>
      </c>
      <c r="H21" s="22">
        <f>IF('Piano Ammortamento'!$A$21="","",'Piano Ammortamento'!$H$20+'Piano Ammortamento'!$E$21)</f>
        <v/>
      </c>
      <c r="I21" s="22">
        <f>IF('Piano Ammortamento'!$A$21="","",'Piano Ammortamento'!$I$20+'Piano Ammortamento'!$F$21)</f>
        <v/>
      </c>
      <c r="J21" s="40">
        <f>IF('Piano Ammortamento'!$A$21="","",IFERROR('Piano Ammortamento'!$E$21/'Piano Ammortamento'!$D$21,0))</f>
        <v/>
      </c>
      <c r="K21" s="24">
        <f>IF('Piano Ammortamento'!$A$21="","",IF('Piano Ammortamento'!$G$21&lt;=0,"Estinta","In corso"))</f>
        <v/>
      </c>
    </row>
    <row r="22">
      <c r="A22" s="25">
        <f>IF('Piano Ammortamento'!$A$21="","",IF('Piano Ammortamento'!$A$21&lt;'Calcolo Mutuo'!$E$6,'Piano Ammortamento'!$A$21+1,""))</f>
        <v/>
      </c>
      <c r="B22" s="41">
        <f>IF('Piano Ammortamento'!$A$22="","",EDATE('Calcolo Mutuo'!$B$12,'Piano Ammortamento'!$A$22-1))</f>
        <v/>
      </c>
      <c r="C22" s="27">
        <f>IF('Piano Ammortamento'!$A$22="","",'Piano Ammortamento'!$G$21)</f>
        <v/>
      </c>
      <c r="D22" s="27">
        <f>IF('Piano Ammortamento'!$A$22="","",IFERROR(-PMT('Calcolo Mutuo'!$E$7,'Calcolo Mutuo'!$E$6,'Calcolo Mutuo'!$B$8),0))</f>
        <v/>
      </c>
      <c r="E22" s="27">
        <f>IF('Piano Ammortamento'!$A$22="","",'Piano Ammortamento'!$C$22*'Calcolo Mutuo'!$E$7)</f>
        <v/>
      </c>
      <c r="F22" s="27">
        <f>IF('Piano Ammortamento'!$A$22="","",'Piano Ammortamento'!$D$22-'Piano Ammortamento'!$E$22)</f>
        <v/>
      </c>
      <c r="G22" s="27">
        <f>IF('Piano Ammortamento'!$A$22="","",MAX(0,'Piano Ammortamento'!$C$22-'Piano Ammortamento'!$F$22))</f>
        <v/>
      </c>
      <c r="H22" s="27">
        <f>IF('Piano Ammortamento'!$A$22="","",'Piano Ammortamento'!$H$21+'Piano Ammortamento'!$E$22)</f>
        <v/>
      </c>
      <c r="I22" s="27">
        <f>IF('Piano Ammortamento'!$A$22="","",'Piano Ammortamento'!$I$21+'Piano Ammortamento'!$F$22)</f>
        <v/>
      </c>
      <c r="J22" s="42">
        <f>IF('Piano Ammortamento'!$A$22="","",IFERROR('Piano Ammortamento'!$E$22/'Piano Ammortamento'!$D$22,0))</f>
        <v/>
      </c>
      <c r="K22" s="29">
        <f>IF('Piano Ammortamento'!$A$22="","",IF('Piano Ammortamento'!$G$22&lt;=0,"Estinta","In corso"))</f>
        <v/>
      </c>
    </row>
    <row r="23">
      <c r="A23" s="20">
        <f>IF('Piano Ammortamento'!$A$22="","",IF('Piano Ammortamento'!$A$22&lt;'Calcolo Mutuo'!$E$6,'Piano Ammortamento'!$A$22+1,""))</f>
        <v/>
      </c>
      <c r="B23" s="39">
        <f>IF('Piano Ammortamento'!$A$23="","",EDATE('Calcolo Mutuo'!$B$12,'Piano Ammortamento'!$A$23-1))</f>
        <v/>
      </c>
      <c r="C23" s="22">
        <f>IF('Piano Ammortamento'!$A$23="","",'Piano Ammortamento'!$G$22)</f>
        <v/>
      </c>
      <c r="D23" s="22">
        <f>IF('Piano Ammortamento'!$A$23="","",IFERROR(-PMT('Calcolo Mutuo'!$E$7,'Calcolo Mutuo'!$E$6,'Calcolo Mutuo'!$B$8),0))</f>
        <v/>
      </c>
      <c r="E23" s="22">
        <f>IF('Piano Ammortamento'!$A$23="","",'Piano Ammortamento'!$C$23*'Calcolo Mutuo'!$E$7)</f>
        <v/>
      </c>
      <c r="F23" s="22">
        <f>IF('Piano Ammortamento'!$A$23="","",'Piano Ammortamento'!$D$23-'Piano Ammortamento'!$E$23)</f>
        <v/>
      </c>
      <c r="G23" s="22">
        <f>IF('Piano Ammortamento'!$A$23="","",MAX(0,'Piano Ammortamento'!$C$23-'Piano Ammortamento'!$F$23))</f>
        <v/>
      </c>
      <c r="H23" s="22">
        <f>IF('Piano Ammortamento'!$A$23="","",'Piano Ammortamento'!$H$22+'Piano Ammortamento'!$E$23)</f>
        <v/>
      </c>
      <c r="I23" s="22">
        <f>IF('Piano Ammortamento'!$A$23="","",'Piano Ammortamento'!$I$22+'Piano Ammortamento'!$F$23)</f>
        <v/>
      </c>
      <c r="J23" s="40">
        <f>IF('Piano Ammortamento'!$A$23="","",IFERROR('Piano Ammortamento'!$E$23/'Piano Ammortamento'!$D$23,0))</f>
        <v/>
      </c>
      <c r="K23" s="24">
        <f>IF('Piano Ammortamento'!$A$23="","",IF('Piano Ammortamento'!$G$23&lt;=0,"Estinta","In corso"))</f>
        <v/>
      </c>
    </row>
    <row r="24">
      <c r="A24" s="25">
        <f>IF('Piano Ammortamento'!$A$23="","",IF('Piano Ammortamento'!$A$23&lt;'Calcolo Mutuo'!$E$6,'Piano Ammortamento'!$A$23+1,""))</f>
        <v/>
      </c>
      <c r="B24" s="41">
        <f>IF('Piano Ammortamento'!$A$24="","",EDATE('Calcolo Mutuo'!$B$12,'Piano Ammortamento'!$A$24-1))</f>
        <v/>
      </c>
      <c r="C24" s="27">
        <f>IF('Piano Ammortamento'!$A$24="","",'Piano Ammortamento'!$G$23)</f>
        <v/>
      </c>
      <c r="D24" s="27">
        <f>IF('Piano Ammortamento'!$A$24="","",IFERROR(-PMT('Calcolo Mutuo'!$E$7,'Calcolo Mutuo'!$E$6,'Calcolo Mutuo'!$B$8),0))</f>
        <v/>
      </c>
      <c r="E24" s="27">
        <f>IF('Piano Ammortamento'!$A$24="","",'Piano Ammortamento'!$C$24*'Calcolo Mutuo'!$E$7)</f>
        <v/>
      </c>
      <c r="F24" s="27">
        <f>IF('Piano Ammortamento'!$A$24="","",'Piano Ammortamento'!$D$24-'Piano Ammortamento'!$E$24)</f>
        <v/>
      </c>
      <c r="G24" s="27">
        <f>IF('Piano Ammortamento'!$A$24="","",MAX(0,'Piano Ammortamento'!$C$24-'Piano Ammortamento'!$F$24))</f>
        <v/>
      </c>
      <c r="H24" s="27">
        <f>IF('Piano Ammortamento'!$A$24="","",'Piano Ammortamento'!$H$23+'Piano Ammortamento'!$E$24)</f>
        <v/>
      </c>
      <c r="I24" s="27">
        <f>IF('Piano Ammortamento'!$A$24="","",'Piano Ammortamento'!$I$23+'Piano Ammortamento'!$F$24)</f>
        <v/>
      </c>
      <c r="J24" s="42">
        <f>IF('Piano Ammortamento'!$A$24="","",IFERROR('Piano Ammortamento'!$E$24/'Piano Ammortamento'!$D$24,0))</f>
        <v/>
      </c>
      <c r="K24" s="29">
        <f>IF('Piano Ammortamento'!$A$24="","",IF('Piano Ammortamento'!$G$24&lt;=0,"Estinta","In corso"))</f>
        <v/>
      </c>
    </row>
    <row r="25">
      <c r="A25" s="20">
        <f>IF('Piano Ammortamento'!$A$24="","",IF('Piano Ammortamento'!$A$24&lt;'Calcolo Mutuo'!$E$6,'Piano Ammortamento'!$A$24+1,""))</f>
        <v/>
      </c>
      <c r="B25" s="39">
        <f>IF('Piano Ammortamento'!$A$25="","",EDATE('Calcolo Mutuo'!$B$12,'Piano Ammortamento'!$A$25-1))</f>
        <v/>
      </c>
      <c r="C25" s="22">
        <f>IF('Piano Ammortamento'!$A$25="","",'Piano Ammortamento'!$G$24)</f>
        <v/>
      </c>
      <c r="D25" s="22">
        <f>IF('Piano Ammortamento'!$A$25="","",IFERROR(-PMT('Calcolo Mutuo'!$E$7,'Calcolo Mutuo'!$E$6,'Calcolo Mutuo'!$B$8),0))</f>
        <v/>
      </c>
      <c r="E25" s="22">
        <f>IF('Piano Ammortamento'!$A$25="","",'Piano Ammortamento'!$C$25*'Calcolo Mutuo'!$E$7)</f>
        <v/>
      </c>
      <c r="F25" s="22">
        <f>IF('Piano Ammortamento'!$A$25="","",'Piano Ammortamento'!$D$25-'Piano Ammortamento'!$E$25)</f>
        <v/>
      </c>
      <c r="G25" s="22">
        <f>IF('Piano Ammortamento'!$A$25="","",MAX(0,'Piano Ammortamento'!$C$25-'Piano Ammortamento'!$F$25))</f>
        <v/>
      </c>
      <c r="H25" s="22">
        <f>IF('Piano Ammortamento'!$A$25="","",'Piano Ammortamento'!$H$24+'Piano Ammortamento'!$E$25)</f>
        <v/>
      </c>
      <c r="I25" s="22">
        <f>IF('Piano Ammortamento'!$A$25="","",'Piano Ammortamento'!$I$24+'Piano Ammortamento'!$F$25)</f>
        <v/>
      </c>
      <c r="J25" s="40">
        <f>IF('Piano Ammortamento'!$A$25="","",IFERROR('Piano Ammortamento'!$E$25/'Piano Ammortamento'!$D$25,0))</f>
        <v/>
      </c>
      <c r="K25" s="24">
        <f>IF('Piano Ammortamento'!$A$25="","",IF('Piano Ammortamento'!$G$25&lt;=0,"Estinta","In corso"))</f>
        <v/>
      </c>
    </row>
    <row r="26">
      <c r="A26" s="25">
        <f>IF('Piano Ammortamento'!$A$25="","",IF('Piano Ammortamento'!$A$25&lt;'Calcolo Mutuo'!$E$6,'Piano Ammortamento'!$A$25+1,""))</f>
        <v/>
      </c>
      <c r="B26" s="41">
        <f>IF('Piano Ammortamento'!$A$26="","",EDATE('Calcolo Mutuo'!$B$12,'Piano Ammortamento'!$A$26-1))</f>
        <v/>
      </c>
      <c r="C26" s="27">
        <f>IF('Piano Ammortamento'!$A$26="","",'Piano Ammortamento'!$G$25)</f>
        <v/>
      </c>
      <c r="D26" s="27">
        <f>IF('Piano Ammortamento'!$A$26="","",IFERROR(-PMT('Calcolo Mutuo'!$E$7,'Calcolo Mutuo'!$E$6,'Calcolo Mutuo'!$B$8),0))</f>
        <v/>
      </c>
      <c r="E26" s="27">
        <f>IF('Piano Ammortamento'!$A$26="","",'Piano Ammortamento'!$C$26*'Calcolo Mutuo'!$E$7)</f>
        <v/>
      </c>
      <c r="F26" s="27">
        <f>IF('Piano Ammortamento'!$A$26="","",'Piano Ammortamento'!$D$26-'Piano Ammortamento'!$E$26)</f>
        <v/>
      </c>
      <c r="G26" s="27">
        <f>IF('Piano Ammortamento'!$A$26="","",MAX(0,'Piano Ammortamento'!$C$26-'Piano Ammortamento'!$F$26))</f>
        <v/>
      </c>
      <c r="H26" s="27">
        <f>IF('Piano Ammortamento'!$A$26="","",'Piano Ammortamento'!$H$25+'Piano Ammortamento'!$E$26)</f>
        <v/>
      </c>
      <c r="I26" s="27">
        <f>IF('Piano Ammortamento'!$A$26="","",'Piano Ammortamento'!$I$25+'Piano Ammortamento'!$F$26)</f>
        <v/>
      </c>
      <c r="J26" s="42">
        <f>IF('Piano Ammortamento'!$A$26="","",IFERROR('Piano Ammortamento'!$E$26/'Piano Ammortamento'!$D$26,0))</f>
        <v/>
      </c>
      <c r="K26" s="29">
        <f>IF('Piano Ammortamento'!$A$26="","",IF('Piano Ammortamento'!$G$26&lt;=0,"Estinta","In corso"))</f>
        <v/>
      </c>
    </row>
    <row r="27">
      <c r="A27" s="20">
        <f>IF('Piano Ammortamento'!$A$26="","",IF('Piano Ammortamento'!$A$26&lt;'Calcolo Mutuo'!$E$6,'Piano Ammortamento'!$A$26+1,""))</f>
        <v/>
      </c>
      <c r="B27" s="39">
        <f>IF('Piano Ammortamento'!$A$27="","",EDATE('Calcolo Mutuo'!$B$12,'Piano Ammortamento'!$A$27-1))</f>
        <v/>
      </c>
      <c r="C27" s="22">
        <f>IF('Piano Ammortamento'!$A$27="","",'Piano Ammortamento'!$G$26)</f>
        <v/>
      </c>
      <c r="D27" s="22">
        <f>IF('Piano Ammortamento'!$A$27="","",IFERROR(-PMT('Calcolo Mutuo'!$E$7,'Calcolo Mutuo'!$E$6,'Calcolo Mutuo'!$B$8),0))</f>
        <v/>
      </c>
      <c r="E27" s="22">
        <f>IF('Piano Ammortamento'!$A$27="","",'Piano Ammortamento'!$C$27*'Calcolo Mutuo'!$E$7)</f>
        <v/>
      </c>
      <c r="F27" s="22">
        <f>IF('Piano Ammortamento'!$A$27="","",'Piano Ammortamento'!$D$27-'Piano Ammortamento'!$E$27)</f>
        <v/>
      </c>
      <c r="G27" s="22">
        <f>IF('Piano Ammortamento'!$A$27="","",MAX(0,'Piano Ammortamento'!$C$27-'Piano Ammortamento'!$F$27))</f>
        <v/>
      </c>
      <c r="H27" s="22">
        <f>IF('Piano Ammortamento'!$A$27="","",'Piano Ammortamento'!$H$26+'Piano Ammortamento'!$E$27)</f>
        <v/>
      </c>
      <c r="I27" s="22">
        <f>IF('Piano Ammortamento'!$A$27="","",'Piano Ammortamento'!$I$26+'Piano Ammortamento'!$F$27)</f>
        <v/>
      </c>
      <c r="J27" s="40">
        <f>IF('Piano Ammortamento'!$A$27="","",IFERROR('Piano Ammortamento'!$E$27/'Piano Ammortamento'!$D$27,0))</f>
        <v/>
      </c>
      <c r="K27" s="24">
        <f>IF('Piano Ammortamento'!$A$27="","",IF('Piano Ammortamento'!$G$27&lt;=0,"Estinta","In corso"))</f>
        <v/>
      </c>
    </row>
    <row r="28">
      <c r="A28" s="25">
        <f>IF('Piano Ammortamento'!$A$27="","",IF('Piano Ammortamento'!$A$27&lt;'Calcolo Mutuo'!$E$6,'Piano Ammortamento'!$A$27+1,""))</f>
        <v/>
      </c>
      <c r="B28" s="41">
        <f>IF('Piano Ammortamento'!$A$28="","",EDATE('Calcolo Mutuo'!$B$12,'Piano Ammortamento'!$A$28-1))</f>
        <v/>
      </c>
      <c r="C28" s="27">
        <f>IF('Piano Ammortamento'!$A$28="","",'Piano Ammortamento'!$G$27)</f>
        <v/>
      </c>
      <c r="D28" s="27">
        <f>IF('Piano Ammortamento'!$A$28="","",IFERROR(-PMT('Calcolo Mutuo'!$E$7,'Calcolo Mutuo'!$E$6,'Calcolo Mutuo'!$B$8),0))</f>
        <v/>
      </c>
      <c r="E28" s="27">
        <f>IF('Piano Ammortamento'!$A$28="","",'Piano Ammortamento'!$C$28*'Calcolo Mutuo'!$E$7)</f>
        <v/>
      </c>
      <c r="F28" s="27">
        <f>IF('Piano Ammortamento'!$A$28="","",'Piano Ammortamento'!$D$28-'Piano Ammortamento'!$E$28)</f>
        <v/>
      </c>
      <c r="G28" s="27">
        <f>IF('Piano Ammortamento'!$A$28="","",MAX(0,'Piano Ammortamento'!$C$28-'Piano Ammortamento'!$F$28))</f>
        <v/>
      </c>
      <c r="H28" s="27">
        <f>IF('Piano Ammortamento'!$A$28="","",'Piano Ammortamento'!$H$27+'Piano Ammortamento'!$E$28)</f>
        <v/>
      </c>
      <c r="I28" s="27">
        <f>IF('Piano Ammortamento'!$A$28="","",'Piano Ammortamento'!$I$27+'Piano Ammortamento'!$F$28)</f>
        <v/>
      </c>
      <c r="J28" s="42">
        <f>IF('Piano Ammortamento'!$A$28="","",IFERROR('Piano Ammortamento'!$E$28/'Piano Ammortamento'!$D$28,0))</f>
        <v/>
      </c>
      <c r="K28" s="29">
        <f>IF('Piano Ammortamento'!$A$28="","",IF('Piano Ammortamento'!$G$28&lt;=0,"Estinta","In corso"))</f>
        <v/>
      </c>
    </row>
    <row r="29">
      <c r="A29" s="20">
        <f>IF('Piano Ammortamento'!$A$28="","",IF('Piano Ammortamento'!$A$28&lt;'Calcolo Mutuo'!$E$6,'Piano Ammortamento'!$A$28+1,""))</f>
        <v/>
      </c>
      <c r="B29" s="39">
        <f>IF('Piano Ammortamento'!$A$29="","",EDATE('Calcolo Mutuo'!$B$12,'Piano Ammortamento'!$A$29-1))</f>
        <v/>
      </c>
      <c r="C29" s="22">
        <f>IF('Piano Ammortamento'!$A$29="","",'Piano Ammortamento'!$G$28)</f>
        <v/>
      </c>
      <c r="D29" s="22">
        <f>IF('Piano Ammortamento'!$A$29="","",IFERROR(-PMT('Calcolo Mutuo'!$E$7,'Calcolo Mutuo'!$E$6,'Calcolo Mutuo'!$B$8),0))</f>
        <v/>
      </c>
      <c r="E29" s="22">
        <f>IF('Piano Ammortamento'!$A$29="","",'Piano Ammortamento'!$C$29*'Calcolo Mutuo'!$E$7)</f>
        <v/>
      </c>
      <c r="F29" s="22">
        <f>IF('Piano Ammortamento'!$A$29="","",'Piano Ammortamento'!$D$29-'Piano Ammortamento'!$E$29)</f>
        <v/>
      </c>
      <c r="G29" s="22">
        <f>IF('Piano Ammortamento'!$A$29="","",MAX(0,'Piano Ammortamento'!$C$29-'Piano Ammortamento'!$F$29))</f>
        <v/>
      </c>
      <c r="H29" s="22">
        <f>IF('Piano Ammortamento'!$A$29="","",'Piano Ammortamento'!$H$28+'Piano Ammortamento'!$E$29)</f>
        <v/>
      </c>
      <c r="I29" s="22">
        <f>IF('Piano Ammortamento'!$A$29="","",'Piano Ammortamento'!$I$28+'Piano Ammortamento'!$F$29)</f>
        <v/>
      </c>
      <c r="J29" s="40">
        <f>IF('Piano Ammortamento'!$A$29="","",IFERROR('Piano Ammortamento'!$E$29/'Piano Ammortamento'!$D$29,0))</f>
        <v/>
      </c>
      <c r="K29" s="24">
        <f>IF('Piano Ammortamento'!$A$29="","",IF('Piano Ammortamento'!$G$29&lt;=0,"Estinta","In corso"))</f>
        <v/>
      </c>
    </row>
    <row r="30">
      <c r="A30" s="25">
        <f>IF('Piano Ammortamento'!$A$29="","",IF('Piano Ammortamento'!$A$29&lt;'Calcolo Mutuo'!$E$6,'Piano Ammortamento'!$A$29+1,""))</f>
        <v/>
      </c>
      <c r="B30" s="41">
        <f>IF('Piano Ammortamento'!$A$30="","",EDATE('Calcolo Mutuo'!$B$12,'Piano Ammortamento'!$A$30-1))</f>
        <v/>
      </c>
      <c r="C30" s="27">
        <f>IF('Piano Ammortamento'!$A$30="","",'Piano Ammortamento'!$G$29)</f>
        <v/>
      </c>
      <c r="D30" s="27">
        <f>IF('Piano Ammortamento'!$A$30="","",IFERROR(-PMT('Calcolo Mutuo'!$E$7,'Calcolo Mutuo'!$E$6,'Calcolo Mutuo'!$B$8),0))</f>
        <v/>
      </c>
      <c r="E30" s="27">
        <f>IF('Piano Ammortamento'!$A$30="","",'Piano Ammortamento'!$C$30*'Calcolo Mutuo'!$E$7)</f>
        <v/>
      </c>
      <c r="F30" s="27">
        <f>IF('Piano Ammortamento'!$A$30="","",'Piano Ammortamento'!$D$30-'Piano Ammortamento'!$E$30)</f>
        <v/>
      </c>
      <c r="G30" s="27">
        <f>IF('Piano Ammortamento'!$A$30="","",MAX(0,'Piano Ammortamento'!$C$30-'Piano Ammortamento'!$F$30))</f>
        <v/>
      </c>
      <c r="H30" s="27">
        <f>IF('Piano Ammortamento'!$A$30="","",'Piano Ammortamento'!$H$29+'Piano Ammortamento'!$E$30)</f>
        <v/>
      </c>
      <c r="I30" s="27">
        <f>IF('Piano Ammortamento'!$A$30="","",'Piano Ammortamento'!$I$29+'Piano Ammortamento'!$F$30)</f>
        <v/>
      </c>
      <c r="J30" s="42">
        <f>IF('Piano Ammortamento'!$A$30="","",IFERROR('Piano Ammortamento'!$E$30/'Piano Ammortamento'!$D$30,0))</f>
        <v/>
      </c>
      <c r="K30" s="29">
        <f>IF('Piano Ammortamento'!$A$30="","",IF('Piano Ammortamento'!$G$30&lt;=0,"Estinta","In corso"))</f>
        <v/>
      </c>
    </row>
    <row r="31">
      <c r="A31" s="20">
        <f>IF('Piano Ammortamento'!$A$30="","",IF('Piano Ammortamento'!$A$30&lt;'Calcolo Mutuo'!$E$6,'Piano Ammortamento'!$A$30+1,""))</f>
        <v/>
      </c>
      <c r="B31" s="39">
        <f>IF('Piano Ammortamento'!$A$31="","",EDATE('Calcolo Mutuo'!$B$12,'Piano Ammortamento'!$A$31-1))</f>
        <v/>
      </c>
      <c r="C31" s="22">
        <f>IF('Piano Ammortamento'!$A$31="","",'Piano Ammortamento'!$G$30)</f>
        <v/>
      </c>
      <c r="D31" s="22">
        <f>IF('Piano Ammortamento'!$A$31="","",IFERROR(-PMT('Calcolo Mutuo'!$E$7,'Calcolo Mutuo'!$E$6,'Calcolo Mutuo'!$B$8),0))</f>
        <v/>
      </c>
      <c r="E31" s="22">
        <f>IF('Piano Ammortamento'!$A$31="","",'Piano Ammortamento'!$C$31*'Calcolo Mutuo'!$E$7)</f>
        <v/>
      </c>
      <c r="F31" s="22">
        <f>IF('Piano Ammortamento'!$A$31="","",'Piano Ammortamento'!$D$31-'Piano Ammortamento'!$E$31)</f>
        <v/>
      </c>
      <c r="G31" s="22">
        <f>IF('Piano Ammortamento'!$A$31="","",MAX(0,'Piano Ammortamento'!$C$31-'Piano Ammortamento'!$F$31))</f>
        <v/>
      </c>
      <c r="H31" s="22">
        <f>IF('Piano Ammortamento'!$A$31="","",'Piano Ammortamento'!$H$30+'Piano Ammortamento'!$E$31)</f>
        <v/>
      </c>
      <c r="I31" s="22">
        <f>IF('Piano Ammortamento'!$A$31="","",'Piano Ammortamento'!$I$30+'Piano Ammortamento'!$F$31)</f>
        <v/>
      </c>
      <c r="J31" s="40">
        <f>IF('Piano Ammortamento'!$A$31="","",IFERROR('Piano Ammortamento'!$E$31/'Piano Ammortamento'!$D$31,0))</f>
        <v/>
      </c>
      <c r="K31" s="24">
        <f>IF('Piano Ammortamento'!$A$31="","",IF('Piano Ammortamento'!$G$31&lt;=0,"Estinta","In corso"))</f>
        <v/>
      </c>
    </row>
    <row r="32">
      <c r="A32" s="25">
        <f>IF('Piano Ammortamento'!$A$31="","",IF('Piano Ammortamento'!$A$31&lt;'Calcolo Mutuo'!$E$6,'Piano Ammortamento'!$A$31+1,""))</f>
        <v/>
      </c>
      <c r="B32" s="41">
        <f>IF('Piano Ammortamento'!$A$32="","",EDATE('Calcolo Mutuo'!$B$12,'Piano Ammortamento'!$A$32-1))</f>
        <v/>
      </c>
      <c r="C32" s="27">
        <f>IF('Piano Ammortamento'!$A$32="","",'Piano Ammortamento'!$G$31)</f>
        <v/>
      </c>
      <c r="D32" s="27">
        <f>IF('Piano Ammortamento'!$A$32="","",IFERROR(-PMT('Calcolo Mutuo'!$E$7,'Calcolo Mutuo'!$E$6,'Calcolo Mutuo'!$B$8),0))</f>
        <v/>
      </c>
      <c r="E32" s="27">
        <f>IF('Piano Ammortamento'!$A$32="","",'Piano Ammortamento'!$C$32*'Calcolo Mutuo'!$E$7)</f>
        <v/>
      </c>
      <c r="F32" s="27">
        <f>IF('Piano Ammortamento'!$A$32="","",'Piano Ammortamento'!$D$32-'Piano Ammortamento'!$E$32)</f>
        <v/>
      </c>
      <c r="G32" s="27">
        <f>IF('Piano Ammortamento'!$A$32="","",MAX(0,'Piano Ammortamento'!$C$32-'Piano Ammortamento'!$F$32))</f>
        <v/>
      </c>
      <c r="H32" s="27">
        <f>IF('Piano Ammortamento'!$A$32="","",'Piano Ammortamento'!$H$31+'Piano Ammortamento'!$E$32)</f>
        <v/>
      </c>
      <c r="I32" s="27">
        <f>IF('Piano Ammortamento'!$A$32="","",'Piano Ammortamento'!$I$31+'Piano Ammortamento'!$F$32)</f>
        <v/>
      </c>
      <c r="J32" s="42">
        <f>IF('Piano Ammortamento'!$A$32="","",IFERROR('Piano Ammortamento'!$E$32/'Piano Ammortamento'!$D$32,0))</f>
        <v/>
      </c>
      <c r="K32" s="29">
        <f>IF('Piano Ammortamento'!$A$32="","",IF('Piano Ammortamento'!$G$32&lt;=0,"Estinta","In corso"))</f>
        <v/>
      </c>
    </row>
    <row r="33">
      <c r="A33" s="20">
        <f>IF('Piano Ammortamento'!$A$32="","",IF('Piano Ammortamento'!$A$32&lt;'Calcolo Mutuo'!$E$6,'Piano Ammortamento'!$A$32+1,""))</f>
        <v/>
      </c>
      <c r="B33" s="39">
        <f>IF('Piano Ammortamento'!$A$33="","",EDATE('Calcolo Mutuo'!$B$12,'Piano Ammortamento'!$A$33-1))</f>
        <v/>
      </c>
      <c r="C33" s="22">
        <f>IF('Piano Ammortamento'!$A$33="","",'Piano Ammortamento'!$G$32)</f>
        <v/>
      </c>
      <c r="D33" s="22">
        <f>IF('Piano Ammortamento'!$A$33="","",IFERROR(-PMT('Calcolo Mutuo'!$E$7,'Calcolo Mutuo'!$E$6,'Calcolo Mutuo'!$B$8),0))</f>
        <v/>
      </c>
      <c r="E33" s="22">
        <f>IF('Piano Ammortamento'!$A$33="","",'Piano Ammortamento'!$C$33*'Calcolo Mutuo'!$E$7)</f>
        <v/>
      </c>
      <c r="F33" s="22">
        <f>IF('Piano Ammortamento'!$A$33="","",'Piano Ammortamento'!$D$33-'Piano Ammortamento'!$E$33)</f>
        <v/>
      </c>
      <c r="G33" s="22">
        <f>IF('Piano Ammortamento'!$A$33="","",MAX(0,'Piano Ammortamento'!$C$33-'Piano Ammortamento'!$F$33))</f>
        <v/>
      </c>
      <c r="H33" s="22">
        <f>IF('Piano Ammortamento'!$A$33="","",'Piano Ammortamento'!$H$32+'Piano Ammortamento'!$E$33)</f>
        <v/>
      </c>
      <c r="I33" s="22">
        <f>IF('Piano Ammortamento'!$A$33="","",'Piano Ammortamento'!$I$32+'Piano Ammortamento'!$F$33)</f>
        <v/>
      </c>
      <c r="J33" s="40">
        <f>IF('Piano Ammortamento'!$A$33="","",IFERROR('Piano Ammortamento'!$E$33/'Piano Ammortamento'!$D$33,0))</f>
        <v/>
      </c>
      <c r="K33" s="24">
        <f>IF('Piano Ammortamento'!$A$33="","",IF('Piano Ammortamento'!$G$33&lt;=0,"Estinta","In corso"))</f>
        <v/>
      </c>
    </row>
    <row r="34">
      <c r="A34" s="25">
        <f>IF('Piano Ammortamento'!$A$33="","",IF('Piano Ammortamento'!$A$33&lt;'Calcolo Mutuo'!$E$6,'Piano Ammortamento'!$A$33+1,""))</f>
        <v/>
      </c>
      <c r="B34" s="41">
        <f>IF('Piano Ammortamento'!$A$34="","",EDATE('Calcolo Mutuo'!$B$12,'Piano Ammortamento'!$A$34-1))</f>
        <v/>
      </c>
      <c r="C34" s="27">
        <f>IF('Piano Ammortamento'!$A$34="","",'Piano Ammortamento'!$G$33)</f>
        <v/>
      </c>
      <c r="D34" s="27">
        <f>IF('Piano Ammortamento'!$A$34="","",IFERROR(-PMT('Calcolo Mutuo'!$E$7,'Calcolo Mutuo'!$E$6,'Calcolo Mutuo'!$B$8),0))</f>
        <v/>
      </c>
      <c r="E34" s="27">
        <f>IF('Piano Ammortamento'!$A$34="","",'Piano Ammortamento'!$C$34*'Calcolo Mutuo'!$E$7)</f>
        <v/>
      </c>
      <c r="F34" s="27">
        <f>IF('Piano Ammortamento'!$A$34="","",'Piano Ammortamento'!$D$34-'Piano Ammortamento'!$E$34)</f>
        <v/>
      </c>
      <c r="G34" s="27">
        <f>IF('Piano Ammortamento'!$A$34="","",MAX(0,'Piano Ammortamento'!$C$34-'Piano Ammortamento'!$F$34))</f>
        <v/>
      </c>
      <c r="H34" s="27">
        <f>IF('Piano Ammortamento'!$A$34="","",'Piano Ammortamento'!$H$33+'Piano Ammortamento'!$E$34)</f>
        <v/>
      </c>
      <c r="I34" s="27">
        <f>IF('Piano Ammortamento'!$A$34="","",'Piano Ammortamento'!$I$33+'Piano Ammortamento'!$F$34)</f>
        <v/>
      </c>
      <c r="J34" s="42">
        <f>IF('Piano Ammortamento'!$A$34="","",IFERROR('Piano Ammortamento'!$E$34/'Piano Ammortamento'!$D$34,0))</f>
        <v/>
      </c>
      <c r="K34" s="29">
        <f>IF('Piano Ammortamento'!$A$34="","",IF('Piano Ammortamento'!$G$34&lt;=0,"Estinta","In corso"))</f>
        <v/>
      </c>
    </row>
    <row r="35">
      <c r="A35" s="20">
        <f>IF('Piano Ammortamento'!$A$34="","",IF('Piano Ammortamento'!$A$34&lt;'Calcolo Mutuo'!$E$6,'Piano Ammortamento'!$A$34+1,""))</f>
        <v/>
      </c>
      <c r="B35" s="39">
        <f>IF('Piano Ammortamento'!$A$35="","",EDATE('Calcolo Mutuo'!$B$12,'Piano Ammortamento'!$A$35-1))</f>
        <v/>
      </c>
      <c r="C35" s="22">
        <f>IF('Piano Ammortamento'!$A$35="","",'Piano Ammortamento'!$G$34)</f>
        <v/>
      </c>
      <c r="D35" s="22">
        <f>IF('Piano Ammortamento'!$A$35="","",IFERROR(-PMT('Calcolo Mutuo'!$E$7,'Calcolo Mutuo'!$E$6,'Calcolo Mutuo'!$B$8),0))</f>
        <v/>
      </c>
      <c r="E35" s="22">
        <f>IF('Piano Ammortamento'!$A$35="","",'Piano Ammortamento'!$C$35*'Calcolo Mutuo'!$E$7)</f>
        <v/>
      </c>
      <c r="F35" s="22">
        <f>IF('Piano Ammortamento'!$A$35="","",'Piano Ammortamento'!$D$35-'Piano Ammortamento'!$E$35)</f>
        <v/>
      </c>
      <c r="G35" s="22">
        <f>IF('Piano Ammortamento'!$A$35="","",MAX(0,'Piano Ammortamento'!$C$35-'Piano Ammortamento'!$F$35))</f>
        <v/>
      </c>
      <c r="H35" s="22">
        <f>IF('Piano Ammortamento'!$A$35="","",'Piano Ammortamento'!$H$34+'Piano Ammortamento'!$E$35)</f>
        <v/>
      </c>
      <c r="I35" s="22">
        <f>IF('Piano Ammortamento'!$A$35="","",'Piano Ammortamento'!$I$34+'Piano Ammortamento'!$F$35)</f>
        <v/>
      </c>
      <c r="J35" s="40">
        <f>IF('Piano Ammortamento'!$A$35="","",IFERROR('Piano Ammortamento'!$E$35/'Piano Ammortamento'!$D$35,0))</f>
        <v/>
      </c>
      <c r="K35" s="24">
        <f>IF('Piano Ammortamento'!$A$35="","",IF('Piano Ammortamento'!$G$35&lt;=0,"Estinta","In corso"))</f>
        <v/>
      </c>
    </row>
    <row r="36">
      <c r="A36" s="25">
        <f>IF('Piano Ammortamento'!$A$35="","",IF('Piano Ammortamento'!$A$35&lt;'Calcolo Mutuo'!$E$6,'Piano Ammortamento'!$A$35+1,""))</f>
        <v/>
      </c>
      <c r="B36" s="41">
        <f>IF('Piano Ammortamento'!$A$36="","",EDATE('Calcolo Mutuo'!$B$12,'Piano Ammortamento'!$A$36-1))</f>
        <v/>
      </c>
      <c r="C36" s="27">
        <f>IF('Piano Ammortamento'!$A$36="","",'Piano Ammortamento'!$G$35)</f>
        <v/>
      </c>
      <c r="D36" s="27">
        <f>IF('Piano Ammortamento'!$A$36="","",IFERROR(-PMT('Calcolo Mutuo'!$E$7,'Calcolo Mutuo'!$E$6,'Calcolo Mutuo'!$B$8),0))</f>
        <v/>
      </c>
      <c r="E36" s="27">
        <f>IF('Piano Ammortamento'!$A$36="","",'Piano Ammortamento'!$C$36*'Calcolo Mutuo'!$E$7)</f>
        <v/>
      </c>
      <c r="F36" s="27">
        <f>IF('Piano Ammortamento'!$A$36="","",'Piano Ammortamento'!$D$36-'Piano Ammortamento'!$E$36)</f>
        <v/>
      </c>
      <c r="G36" s="27">
        <f>IF('Piano Ammortamento'!$A$36="","",MAX(0,'Piano Ammortamento'!$C$36-'Piano Ammortamento'!$F$36))</f>
        <v/>
      </c>
      <c r="H36" s="27">
        <f>IF('Piano Ammortamento'!$A$36="","",'Piano Ammortamento'!$H$35+'Piano Ammortamento'!$E$36)</f>
        <v/>
      </c>
      <c r="I36" s="27">
        <f>IF('Piano Ammortamento'!$A$36="","",'Piano Ammortamento'!$I$35+'Piano Ammortamento'!$F$36)</f>
        <v/>
      </c>
      <c r="J36" s="42">
        <f>IF('Piano Ammortamento'!$A$36="","",IFERROR('Piano Ammortamento'!$E$36/'Piano Ammortamento'!$D$36,0))</f>
        <v/>
      </c>
      <c r="K36" s="29">
        <f>IF('Piano Ammortamento'!$A$36="","",IF('Piano Ammortamento'!$G$36&lt;=0,"Estinta","In corso"))</f>
        <v/>
      </c>
    </row>
    <row r="37">
      <c r="A37" s="20">
        <f>IF('Piano Ammortamento'!$A$36="","",IF('Piano Ammortamento'!$A$36&lt;'Calcolo Mutuo'!$E$6,'Piano Ammortamento'!$A$36+1,""))</f>
        <v/>
      </c>
      <c r="B37" s="39">
        <f>IF('Piano Ammortamento'!$A$37="","",EDATE('Calcolo Mutuo'!$B$12,'Piano Ammortamento'!$A$37-1))</f>
        <v/>
      </c>
      <c r="C37" s="22">
        <f>IF('Piano Ammortamento'!$A$37="","",'Piano Ammortamento'!$G$36)</f>
        <v/>
      </c>
      <c r="D37" s="22">
        <f>IF('Piano Ammortamento'!$A$37="","",IFERROR(-PMT('Calcolo Mutuo'!$E$7,'Calcolo Mutuo'!$E$6,'Calcolo Mutuo'!$B$8),0))</f>
        <v/>
      </c>
      <c r="E37" s="22">
        <f>IF('Piano Ammortamento'!$A$37="","",'Piano Ammortamento'!$C$37*'Calcolo Mutuo'!$E$7)</f>
        <v/>
      </c>
      <c r="F37" s="22">
        <f>IF('Piano Ammortamento'!$A$37="","",'Piano Ammortamento'!$D$37-'Piano Ammortamento'!$E$37)</f>
        <v/>
      </c>
      <c r="G37" s="22">
        <f>IF('Piano Ammortamento'!$A$37="","",MAX(0,'Piano Ammortamento'!$C$37-'Piano Ammortamento'!$F$37))</f>
        <v/>
      </c>
      <c r="H37" s="22">
        <f>IF('Piano Ammortamento'!$A$37="","",'Piano Ammortamento'!$H$36+'Piano Ammortamento'!$E$37)</f>
        <v/>
      </c>
      <c r="I37" s="22">
        <f>IF('Piano Ammortamento'!$A$37="","",'Piano Ammortamento'!$I$36+'Piano Ammortamento'!$F$37)</f>
        <v/>
      </c>
      <c r="J37" s="40">
        <f>IF('Piano Ammortamento'!$A$37="","",IFERROR('Piano Ammortamento'!$E$37/'Piano Ammortamento'!$D$37,0))</f>
        <v/>
      </c>
      <c r="K37" s="24">
        <f>IF('Piano Ammortamento'!$A$37="","",IF('Piano Ammortamento'!$G$37&lt;=0,"Estinta","In corso"))</f>
        <v/>
      </c>
    </row>
    <row r="38">
      <c r="A38" s="25">
        <f>IF('Piano Ammortamento'!$A$37="","",IF('Piano Ammortamento'!$A$37&lt;'Calcolo Mutuo'!$E$6,'Piano Ammortamento'!$A$37+1,""))</f>
        <v/>
      </c>
      <c r="B38" s="41">
        <f>IF('Piano Ammortamento'!$A$38="","",EDATE('Calcolo Mutuo'!$B$12,'Piano Ammortamento'!$A$38-1))</f>
        <v/>
      </c>
      <c r="C38" s="27">
        <f>IF('Piano Ammortamento'!$A$38="","",'Piano Ammortamento'!$G$37)</f>
        <v/>
      </c>
      <c r="D38" s="27">
        <f>IF('Piano Ammortamento'!$A$38="","",IFERROR(-PMT('Calcolo Mutuo'!$E$7,'Calcolo Mutuo'!$E$6,'Calcolo Mutuo'!$B$8),0))</f>
        <v/>
      </c>
      <c r="E38" s="27">
        <f>IF('Piano Ammortamento'!$A$38="","",'Piano Ammortamento'!$C$38*'Calcolo Mutuo'!$E$7)</f>
        <v/>
      </c>
      <c r="F38" s="27">
        <f>IF('Piano Ammortamento'!$A$38="","",'Piano Ammortamento'!$D$38-'Piano Ammortamento'!$E$38)</f>
        <v/>
      </c>
      <c r="G38" s="27">
        <f>IF('Piano Ammortamento'!$A$38="","",MAX(0,'Piano Ammortamento'!$C$38-'Piano Ammortamento'!$F$38))</f>
        <v/>
      </c>
      <c r="H38" s="27">
        <f>IF('Piano Ammortamento'!$A$38="","",'Piano Ammortamento'!$H$37+'Piano Ammortamento'!$E$38)</f>
        <v/>
      </c>
      <c r="I38" s="27">
        <f>IF('Piano Ammortamento'!$A$38="","",'Piano Ammortamento'!$I$37+'Piano Ammortamento'!$F$38)</f>
        <v/>
      </c>
      <c r="J38" s="42">
        <f>IF('Piano Ammortamento'!$A$38="","",IFERROR('Piano Ammortamento'!$E$38/'Piano Ammortamento'!$D$38,0))</f>
        <v/>
      </c>
      <c r="K38" s="29">
        <f>IF('Piano Ammortamento'!$A$38="","",IF('Piano Ammortamento'!$G$38&lt;=0,"Estinta","In corso"))</f>
        <v/>
      </c>
    </row>
    <row r="39">
      <c r="A39" s="20">
        <f>IF('Piano Ammortamento'!$A$38="","",IF('Piano Ammortamento'!$A$38&lt;'Calcolo Mutuo'!$E$6,'Piano Ammortamento'!$A$38+1,""))</f>
        <v/>
      </c>
      <c r="B39" s="39">
        <f>IF('Piano Ammortamento'!$A$39="","",EDATE('Calcolo Mutuo'!$B$12,'Piano Ammortamento'!$A$39-1))</f>
        <v/>
      </c>
      <c r="C39" s="22">
        <f>IF('Piano Ammortamento'!$A$39="","",'Piano Ammortamento'!$G$38)</f>
        <v/>
      </c>
      <c r="D39" s="22">
        <f>IF('Piano Ammortamento'!$A$39="","",IFERROR(-PMT('Calcolo Mutuo'!$E$7,'Calcolo Mutuo'!$E$6,'Calcolo Mutuo'!$B$8),0))</f>
        <v/>
      </c>
      <c r="E39" s="22">
        <f>IF('Piano Ammortamento'!$A$39="","",'Piano Ammortamento'!$C$39*'Calcolo Mutuo'!$E$7)</f>
        <v/>
      </c>
      <c r="F39" s="22">
        <f>IF('Piano Ammortamento'!$A$39="","",'Piano Ammortamento'!$D$39-'Piano Ammortamento'!$E$39)</f>
        <v/>
      </c>
      <c r="G39" s="22">
        <f>IF('Piano Ammortamento'!$A$39="","",MAX(0,'Piano Ammortamento'!$C$39-'Piano Ammortamento'!$F$39))</f>
        <v/>
      </c>
      <c r="H39" s="22">
        <f>IF('Piano Ammortamento'!$A$39="","",'Piano Ammortamento'!$H$38+'Piano Ammortamento'!$E$39)</f>
        <v/>
      </c>
      <c r="I39" s="22">
        <f>IF('Piano Ammortamento'!$A$39="","",'Piano Ammortamento'!$I$38+'Piano Ammortamento'!$F$39)</f>
        <v/>
      </c>
      <c r="J39" s="40">
        <f>IF('Piano Ammortamento'!$A$39="","",IFERROR('Piano Ammortamento'!$E$39/'Piano Ammortamento'!$D$39,0))</f>
        <v/>
      </c>
      <c r="K39" s="24">
        <f>IF('Piano Ammortamento'!$A$39="","",IF('Piano Ammortamento'!$G$39&lt;=0,"Estinta","In corso"))</f>
        <v/>
      </c>
    </row>
    <row r="40">
      <c r="A40" s="25">
        <f>IF('Piano Ammortamento'!$A$39="","",IF('Piano Ammortamento'!$A$39&lt;'Calcolo Mutuo'!$E$6,'Piano Ammortamento'!$A$39+1,""))</f>
        <v/>
      </c>
      <c r="B40" s="41">
        <f>IF('Piano Ammortamento'!$A$40="","",EDATE('Calcolo Mutuo'!$B$12,'Piano Ammortamento'!$A$40-1))</f>
        <v/>
      </c>
      <c r="C40" s="27">
        <f>IF('Piano Ammortamento'!$A$40="","",'Piano Ammortamento'!$G$39)</f>
        <v/>
      </c>
      <c r="D40" s="27">
        <f>IF('Piano Ammortamento'!$A$40="","",IFERROR(-PMT('Calcolo Mutuo'!$E$7,'Calcolo Mutuo'!$E$6,'Calcolo Mutuo'!$B$8),0))</f>
        <v/>
      </c>
      <c r="E40" s="27">
        <f>IF('Piano Ammortamento'!$A$40="","",'Piano Ammortamento'!$C$40*'Calcolo Mutuo'!$E$7)</f>
        <v/>
      </c>
      <c r="F40" s="27">
        <f>IF('Piano Ammortamento'!$A$40="","",'Piano Ammortamento'!$D$40-'Piano Ammortamento'!$E$40)</f>
        <v/>
      </c>
      <c r="G40" s="27">
        <f>IF('Piano Ammortamento'!$A$40="","",MAX(0,'Piano Ammortamento'!$C$40-'Piano Ammortamento'!$F$40))</f>
        <v/>
      </c>
      <c r="H40" s="27">
        <f>IF('Piano Ammortamento'!$A$40="","",'Piano Ammortamento'!$H$39+'Piano Ammortamento'!$E$40)</f>
        <v/>
      </c>
      <c r="I40" s="27">
        <f>IF('Piano Ammortamento'!$A$40="","",'Piano Ammortamento'!$I$39+'Piano Ammortamento'!$F$40)</f>
        <v/>
      </c>
      <c r="J40" s="42">
        <f>IF('Piano Ammortamento'!$A$40="","",IFERROR('Piano Ammortamento'!$E$40/'Piano Ammortamento'!$D$40,0))</f>
        <v/>
      </c>
      <c r="K40" s="29">
        <f>IF('Piano Ammortamento'!$A$40="","",IF('Piano Ammortamento'!$G$40&lt;=0,"Estinta","In corso"))</f>
        <v/>
      </c>
    </row>
    <row r="41">
      <c r="A41" s="20">
        <f>IF('Piano Ammortamento'!$A$40="","",IF('Piano Ammortamento'!$A$40&lt;'Calcolo Mutuo'!$E$6,'Piano Ammortamento'!$A$40+1,""))</f>
        <v/>
      </c>
      <c r="B41" s="39">
        <f>IF('Piano Ammortamento'!$A$41="","",EDATE('Calcolo Mutuo'!$B$12,'Piano Ammortamento'!$A$41-1))</f>
        <v/>
      </c>
      <c r="C41" s="22">
        <f>IF('Piano Ammortamento'!$A$41="","",'Piano Ammortamento'!$G$40)</f>
        <v/>
      </c>
      <c r="D41" s="22">
        <f>IF('Piano Ammortamento'!$A$41="","",IFERROR(-PMT('Calcolo Mutuo'!$E$7,'Calcolo Mutuo'!$E$6,'Calcolo Mutuo'!$B$8),0))</f>
        <v/>
      </c>
      <c r="E41" s="22">
        <f>IF('Piano Ammortamento'!$A$41="","",'Piano Ammortamento'!$C$41*'Calcolo Mutuo'!$E$7)</f>
        <v/>
      </c>
      <c r="F41" s="22">
        <f>IF('Piano Ammortamento'!$A$41="","",'Piano Ammortamento'!$D$41-'Piano Ammortamento'!$E$41)</f>
        <v/>
      </c>
      <c r="G41" s="22">
        <f>IF('Piano Ammortamento'!$A$41="","",MAX(0,'Piano Ammortamento'!$C$41-'Piano Ammortamento'!$F$41))</f>
        <v/>
      </c>
      <c r="H41" s="22">
        <f>IF('Piano Ammortamento'!$A$41="","",'Piano Ammortamento'!$H$40+'Piano Ammortamento'!$E$41)</f>
        <v/>
      </c>
      <c r="I41" s="22">
        <f>IF('Piano Ammortamento'!$A$41="","",'Piano Ammortamento'!$I$40+'Piano Ammortamento'!$F$41)</f>
        <v/>
      </c>
      <c r="J41" s="40">
        <f>IF('Piano Ammortamento'!$A$41="","",IFERROR('Piano Ammortamento'!$E$41/'Piano Ammortamento'!$D$41,0))</f>
        <v/>
      </c>
      <c r="K41" s="24">
        <f>IF('Piano Ammortamento'!$A$41="","",IF('Piano Ammortamento'!$G$41&lt;=0,"Estinta","In corso"))</f>
        <v/>
      </c>
    </row>
    <row r="42">
      <c r="A42" s="25">
        <f>IF('Piano Ammortamento'!$A$41="","",IF('Piano Ammortamento'!$A$41&lt;'Calcolo Mutuo'!$E$6,'Piano Ammortamento'!$A$41+1,""))</f>
        <v/>
      </c>
      <c r="B42" s="41">
        <f>IF('Piano Ammortamento'!$A$42="","",EDATE('Calcolo Mutuo'!$B$12,'Piano Ammortamento'!$A$42-1))</f>
        <v/>
      </c>
      <c r="C42" s="27">
        <f>IF('Piano Ammortamento'!$A$42="","",'Piano Ammortamento'!$G$41)</f>
        <v/>
      </c>
      <c r="D42" s="27">
        <f>IF('Piano Ammortamento'!$A$42="","",IFERROR(-PMT('Calcolo Mutuo'!$E$7,'Calcolo Mutuo'!$E$6,'Calcolo Mutuo'!$B$8),0))</f>
        <v/>
      </c>
      <c r="E42" s="27">
        <f>IF('Piano Ammortamento'!$A$42="","",'Piano Ammortamento'!$C$42*'Calcolo Mutuo'!$E$7)</f>
        <v/>
      </c>
      <c r="F42" s="27">
        <f>IF('Piano Ammortamento'!$A$42="","",'Piano Ammortamento'!$D$42-'Piano Ammortamento'!$E$42)</f>
        <v/>
      </c>
      <c r="G42" s="27">
        <f>IF('Piano Ammortamento'!$A$42="","",MAX(0,'Piano Ammortamento'!$C$42-'Piano Ammortamento'!$F$42))</f>
        <v/>
      </c>
      <c r="H42" s="27">
        <f>IF('Piano Ammortamento'!$A$42="","",'Piano Ammortamento'!$H$41+'Piano Ammortamento'!$E$42)</f>
        <v/>
      </c>
      <c r="I42" s="27">
        <f>IF('Piano Ammortamento'!$A$42="","",'Piano Ammortamento'!$I$41+'Piano Ammortamento'!$F$42)</f>
        <v/>
      </c>
      <c r="J42" s="42">
        <f>IF('Piano Ammortamento'!$A$42="","",IFERROR('Piano Ammortamento'!$E$42/'Piano Ammortamento'!$D$42,0))</f>
        <v/>
      </c>
      <c r="K42" s="29">
        <f>IF('Piano Ammortamento'!$A$42="","",IF('Piano Ammortamento'!$G$42&lt;=0,"Estinta","In corso"))</f>
        <v/>
      </c>
    </row>
    <row r="43">
      <c r="A43" s="20">
        <f>IF('Piano Ammortamento'!$A$42="","",IF('Piano Ammortamento'!$A$42&lt;'Calcolo Mutuo'!$E$6,'Piano Ammortamento'!$A$42+1,""))</f>
        <v/>
      </c>
      <c r="B43" s="39">
        <f>IF('Piano Ammortamento'!$A$43="","",EDATE('Calcolo Mutuo'!$B$12,'Piano Ammortamento'!$A$43-1))</f>
        <v/>
      </c>
      <c r="C43" s="22">
        <f>IF('Piano Ammortamento'!$A$43="","",'Piano Ammortamento'!$G$42)</f>
        <v/>
      </c>
      <c r="D43" s="22">
        <f>IF('Piano Ammortamento'!$A$43="","",IFERROR(-PMT('Calcolo Mutuo'!$E$7,'Calcolo Mutuo'!$E$6,'Calcolo Mutuo'!$B$8),0))</f>
        <v/>
      </c>
      <c r="E43" s="22">
        <f>IF('Piano Ammortamento'!$A$43="","",'Piano Ammortamento'!$C$43*'Calcolo Mutuo'!$E$7)</f>
        <v/>
      </c>
      <c r="F43" s="22">
        <f>IF('Piano Ammortamento'!$A$43="","",'Piano Ammortamento'!$D$43-'Piano Ammortamento'!$E$43)</f>
        <v/>
      </c>
      <c r="G43" s="22">
        <f>IF('Piano Ammortamento'!$A$43="","",MAX(0,'Piano Ammortamento'!$C$43-'Piano Ammortamento'!$F$43))</f>
        <v/>
      </c>
      <c r="H43" s="22">
        <f>IF('Piano Ammortamento'!$A$43="","",'Piano Ammortamento'!$H$42+'Piano Ammortamento'!$E$43)</f>
        <v/>
      </c>
      <c r="I43" s="22">
        <f>IF('Piano Ammortamento'!$A$43="","",'Piano Ammortamento'!$I$42+'Piano Ammortamento'!$F$43)</f>
        <v/>
      </c>
      <c r="J43" s="40">
        <f>IF('Piano Ammortamento'!$A$43="","",IFERROR('Piano Ammortamento'!$E$43/'Piano Ammortamento'!$D$43,0))</f>
        <v/>
      </c>
      <c r="K43" s="24">
        <f>IF('Piano Ammortamento'!$A$43="","",IF('Piano Ammortamento'!$G$43&lt;=0,"Estinta","In corso"))</f>
        <v/>
      </c>
    </row>
    <row r="44">
      <c r="A44" s="25">
        <f>IF('Piano Ammortamento'!$A$43="","",IF('Piano Ammortamento'!$A$43&lt;'Calcolo Mutuo'!$E$6,'Piano Ammortamento'!$A$43+1,""))</f>
        <v/>
      </c>
      <c r="B44" s="41">
        <f>IF('Piano Ammortamento'!$A$44="","",EDATE('Calcolo Mutuo'!$B$12,'Piano Ammortamento'!$A$44-1))</f>
        <v/>
      </c>
      <c r="C44" s="27">
        <f>IF('Piano Ammortamento'!$A$44="","",'Piano Ammortamento'!$G$43)</f>
        <v/>
      </c>
      <c r="D44" s="27">
        <f>IF('Piano Ammortamento'!$A$44="","",IFERROR(-PMT('Calcolo Mutuo'!$E$7,'Calcolo Mutuo'!$E$6,'Calcolo Mutuo'!$B$8),0))</f>
        <v/>
      </c>
      <c r="E44" s="27">
        <f>IF('Piano Ammortamento'!$A$44="","",'Piano Ammortamento'!$C$44*'Calcolo Mutuo'!$E$7)</f>
        <v/>
      </c>
      <c r="F44" s="27">
        <f>IF('Piano Ammortamento'!$A$44="","",'Piano Ammortamento'!$D$44-'Piano Ammortamento'!$E$44)</f>
        <v/>
      </c>
      <c r="G44" s="27">
        <f>IF('Piano Ammortamento'!$A$44="","",MAX(0,'Piano Ammortamento'!$C$44-'Piano Ammortamento'!$F$44))</f>
        <v/>
      </c>
      <c r="H44" s="27">
        <f>IF('Piano Ammortamento'!$A$44="","",'Piano Ammortamento'!$H$43+'Piano Ammortamento'!$E$44)</f>
        <v/>
      </c>
      <c r="I44" s="27">
        <f>IF('Piano Ammortamento'!$A$44="","",'Piano Ammortamento'!$I$43+'Piano Ammortamento'!$F$44)</f>
        <v/>
      </c>
      <c r="J44" s="42">
        <f>IF('Piano Ammortamento'!$A$44="","",IFERROR('Piano Ammortamento'!$E$44/'Piano Ammortamento'!$D$44,0))</f>
        <v/>
      </c>
      <c r="K44" s="29">
        <f>IF('Piano Ammortamento'!$A$44="","",IF('Piano Ammortamento'!$G$44&lt;=0,"Estinta","In corso"))</f>
        <v/>
      </c>
    </row>
    <row r="45">
      <c r="A45" s="20">
        <f>IF('Piano Ammortamento'!$A$44="","",IF('Piano Ammortamento'!$A$44&lt;'Calcolo Mutuo'!$E$6,'Piano Ammortamento'!$A$44+1,""))</f>
        <v/>
      </c>
      <c r="B45" s="39">
        <f>IF('Piano Ammortamento'!$A$45="","",EDATE('Calcolo Mutuo'!$B$12,'Piano Ammortamento'!$A$45-1))</f>
        <v/>
      </c>
      <c r="C45" s="22">
        <f>IF('Piano Ammortamento'!$A$45="","",'Piano Ammortamento'!$G$44)</f>
        <v/>
      </c>
      <c r="D45" s="22">
        <f>IF('Piano Ammortamento'!$A$45="","",IFERROR(-PMT('Calcolo Mutuo'!$E$7,'Calcolo Mutuo'!$E$6,'Calcolo Mutuo'!$B$8),0))</f>
        <v/>
      </c>
      <c r="E45" s="22">
        <f>IF('Piano Ammortamento'!$A$45="","",'Piano Ammortamento'!$C$45*'Calcolo Mutuo'!$E$7)</f>
        <v/>
      </c>
      <c r="F45" s="22">
        <f>IF('Piano Ammortamento'!$A$45="","",'Piano Ammortamento'!$D$45-'Piano Ammortamento'!$E$45)</f>
        <v/>
      </c>
      <c r="G45" s="22">
        <f>IF('Piano Ammortamento'!$A$45="","",MAX(0,'Piano Ammortamento'!$C$45-'Piano Ammortamento'!$F$45))</f>
        <v/>
      </c>
      <c r="H45" s="22">
        <f>IF('Piano Ammortamento'!$A$45="","",'Piano Ammortamento'!$H$44+'Piano Ammortamento'!$E$45)</f>
        <v/>
      </c>
      <c r="I45" s="22">
        <f>IF('Piano Ammortamento'!$A$45="","",'Piano Ammortamento'!$I$44+'Piano Ammortamento'!$F$45)</f>
        <v/>
      </c>
      <c r="J45" s="40">
        <f>IF('Piano Ammortamento'!$A$45="","",IFERROR('Piano Ammortamento'!$E$45/'Piano Ammortamento'!$D$45,0))</f>
        <v/>
      </c>
      <c r="K45" s="24">
        <f>IF('Piano Ammortamento'!$A$45="","",IF('Piano Ammortamento'!$G$45&lt;=0,"Estinta","In corso"))</f>
        <v/>
      </c>
    </row>
    <row r="46">
      <c r="A46" s="25">
        <f>IF('Piano Ammortamento'!$A$45="","",IF('Piano Ammortamento'!$A$45&lt;'Calcolo Mutuo'!$E$6,'Piano Ammortamento'!$A$45+1,""))</f>
        <v/>
      </c>
      <c r="B46" s="41">
        <f>IF('Piano Ammortamento'!$A$46="","",EDATE('Calcolo Mutuo'!$B$12,'Piano Ammortamento'!$A$46-1))</f>
        <v/>
      </c>
      <c r="C46" s="27">
        <f>IF('Piano Ammortamento'!$A$46="","",'Piano Ammortamento'!$G$45)</f>
        <v/>
      </c>
      <c r="D46" s="27">
        <f>IF('Piano Ammortamento'!$A$46="","",IFERROR(-PMT('Calcolo Mutuo'!$E$7,'Calcolo Mutuo'!$E$6,'Calcolo Mutuo'!$B$8),0))</f>
        <v/>
      </c>
      <c r="E46" s="27">
        <f>IF('Piano Ammortamento'!$A$46="","",'Piano Ammortamento'!$C$46*'Calcolo Mutuo'!$E$7)</f>
        <v/>
      </c>
      <c r="F46" s="27">
        <f>IF('Piano Ammortamento'!$A$46="","",'Piano Ammortamento'!$D$46-'Piano Ammortamento'!$E$46)</f>
        <v/>
      </c>
      <c r="G46" s="27">
        <f>IF('Piano Ammortamento'!$A$46="","",MAX(0,'Piano Ammortamento'!$C$46-'Piano Ammortamento'!$F$46))</f>
        <v/>
      </c>
      <c r="H46" s="27">
        <f>IF('Piano Ammortamento'!$A$46="","",'Piano Ammortamento'!$H$45+'Piano Ammortamento'!$E$46)</f>
        <v/>
      </c>
      <c r="I46" s="27">
        <f>IF('Piano Ammortamento'!$A$46="","",'Piano Ammortamento'!$I$45+'Piano Ammortamento'!$F$46)</f>
        <v/>
      </c>
      <c r="J46" s="42">
        <f>IF('Piano Ammortamento'!$A$46="","",IFERROR('Piano Ammortamento'!$E$46/'Piano Ammortamento'!$D$46,0))</f>
        <v/>
      </c>
      <c r="K46" s="29">
        <f>IF('Piano Ammortamento'!$A$46="","",IF('Piano Ammortamento'!$G$46&lt;=0,"Estinta","In corso"))</f>
        <v/>
      </c>
    </row>
    <row r="47">
      <c r="A47" s="20">
        <f>IF('Piano Ammortamento'!$A$46="","",IF('Piano Ammortamento'!$A$46&lt;'Calcolo Mutuo'!$E$6,'Piano Ammortamento'!$A$46+1,""))</f>
        <v/>
      </c>
      <c r="B47" s="39">
        <f>IF('Piano Ammortamento'!$A$47="","",EDATE('Calcolo Mutuo'!$B$12,'Piano Ammortamento'!$A$47-1))</f>
        <v/>
      </c>
      <c r="C47" s="22">
        <f>IF('Piano Ammortamento'!$A$47="","",'Piano Ammortamento'!$G$46)</f>
        <v/>
      </c>
      <c r="D47" s="22">
        <f>IF('Piano Ammortamento'!$A$47="","",IFERROR(-PMT('Calcolo Mutuo'!$E$7,'Calcolo Mutuo'!$E$6,'Calcolo Mutuo'!$B$8),0))</f>
        <v/>
      </c>
      <c r="E47" s="22">
        <f>IF('Piano Ammortamento'!$A$47="","",'Piano Ammortamento'!$C$47*'Calcolo Mutuo'!$E$7)</f>
        <v/>
      </c>
      <c r="F47" s="22">
        <f>IF('Piano Ammortamento'!$A$47="","",'Piano Ammortamento'!$D$47-'Piano Ammortamento'!$E$47)</f>
        <v/>
      </c>
      <c r="G47" s="22">
        <f>IF('Piano Ammortamento'!$A$47="","",MAX(0,'Piano Ammortamento'!$C$47-'Piano Ammortamento'!$F$47))</f>
        <v/>
      </c>
      <c r="H47" s="22">
        <f>IF('Piano Ammortamento'!$A$47="","",'Piano Ammortamento'!$H$46+'Piano Ammortamento'!$E$47)</f>
        <v/>
      </c>
      <c r="I47" s="22">
        <f>IF('Piano Ammortamento'!$A$47="","",'Piano Ammortamento'!$I$46+'Piano Ammortamento'!$F$47)</f>
        <v/>
      </c>
      <c r="J47" s="40">
        <f>IF('Piano Ammortamento'!$A$47="","",IFERROR('Piano Ammortamento'!$E$47/'Piano Ammortamento'!$D$47,0))</f>
        <v/>
      </c>
      <c r="K47" s="24">
        <f>IF('Piano Ammortamento'!$A$47="","",IF('Piano Ammortamento'!$G$47&lt;=0,"Estinta","In corso"))</f>
        <v/>
      </c>
    </row>
    <row r="48">
      <c r="A48" s="25">
        <f>IF('Piano Ammortamento'!$A$47="","",IF('Piano Ammortamento'!$A$47&lt;'Calcolo Mutuo'!$E$6,'Piano Ammortamento'!$A$47+1,""))</f>
        <v/>
      </c>
      <c r="B48" s="41">
        <f>IF('Piano Ammortamento'!$A$48="","",EDATE('Calcolo Mutuo'!$B$12,'Piano Ammortamento'!$A$48-1))</f>
        <v/>
      </c>
      <c r="C48" s="27">
        <f>IF('Piano Ammortamento'!$A$48="","",'Piano Ammortamento'!$G$47)</f>
        <v/>
      </c>
      <c r="D48" s="27">
        <f>IF('Piano Ammortamento'!$A$48="","",IFERROR(-PMT('Calcolo Mutuo'!$E$7,'Calcolo Mutuo'!$E$6,'Calcolo Mutuo'!$B$8),0))</f>
        <v/>
      </c>
      <c r="E48" s="27">
        <f>IF('Piano Ammortamento'!$A$48="","",'Piano Ammortamento'!$C$48*'Calcolo Mutuo'!$E$7)</f>
        <v/>
      </c>
      <c r="F48" s="27">
        <f>IF('Piano Ammortamento'!$A$48="","",'Piano Ammortamento'!$D$48-'Piano Ammortamento'!$E$48)</f>
        <v/>
      </c>
      <c r="G48" s="27">
        <f>IF('Piano Ammortamento'!$A$48="","",MAX(0,'Piano Ammortamento'!$C$48-'Piano Ammortamento'!$F$48))</f>
        <v/>
      </c>
      <c r="H48" s="27">
        <f>IF('Piano Ammortamento'!$A$48="","",'Piano Ammortamento'!$H$47+'Piano Ammortamento'!$E$48)</f>
        <v/>
      </c>
      <c r="I48" s="27">
        <f>IF('Piano Ammortamento'!$A$48="","",'Piano Ammortamento'!$I$47+'Piano Ammortamento'!$F$48)</f>
        <v/>
      </c>
      <c r="J48" s="42">
        <f>IF('Piano Ammortamento'!$A$48="","",IFERROR('Piano Ammortamento'!$E$48/'Piano Ammortamento'!$D$48,0))</f>
        <v/>
      </c>
      <c r="K48" s="29">
        <f>IF('Piano Ammortamento'!$A$48="","",IF('Piano Ammortamento'!$G$48&lt;=0,"Estinta","In corso"))</f>
        <v/>
      </c>
    </row>
    <row r="49">
      <c r="A49" s="20">
        <f>IF('Piano Ammortamento'!$A$48="","",IF('Piano Ammortamento'!$A$48&lt;'Calcolo Mutuo'!$E$6,'Piano Ammortamento'!$A$48+1,""))</f>
        <v/>
      </c>
      <c r="B49" s="39">
        <f>IF('Piano Ammortamento'!$A$49="","",EDATE('Calcolo Mutuo'!$B$12,'Piano Ammortamento'!$A$49-1))</f>
        <v/>
      </c>
      <c r="C49" s="22">
        <f>IF('Piano Ammortamento'!$A$49="","",'Piano Ammortamento'!$G$48)</f>
        <v/>
      </c>
      <c r="D49" s="22">
        <f>IF('Piano Ammortamento'!$A$49="","",IFERROR(-PMT('Calcolo Mutuo'!$E$7,'Calcolo Mutuo'!$E$6,'Calcolo Mutuo'!$B$8),0))</f>
        <v/>
      </c>
      <c r="E49" s="22">
        <f>IF('Piano Ammortamento'!$A$49="","",'Piano Ammortamento'!$C$49*'Calcolo Mutuo'!$E$7)</f>
        <v/>
      </c>
      <c r="F49" s="22">
        <f>IF('Piano Ammortamento'!$A$49="","",'Piano Ammortamento'!$D$49-'Piano Ammortamento'!$E$49)</f>
        <v/>
      </c>
      <c r="G49" s="22">
        <f>IF('Piano Ammortamento'!$A$49="","",MAX(0,'Piano Ammortamento'!$C$49-'Piano Ammortamento'!$F$49))</f>
        <v/>
      </c>
      <c r="H49" s="22">
        <f>IF('Piano Ammortamento'!$A$49="","",'Piano Ammortamento'!$H$48+'Piano Ammortamento'!$E$49)</f>
        <v/>
      </c>
      <c r="I49" s="22">
        <f>IF('Piano Ammortamento'!$A$49="","",'Piano Ammortamento'!$I$48+'Piano Ammortamento'!$F$49)</f>
        <v/>
      </c>
      <c r="J49" s="40">
        <f>IF('Piano Ammortamento'!$A$49="","",IFERROR('Piano Ammortamento'!$E$49/'Piano Ammortamento'!$D$49,0))</f>
        <v/>
      </c>
      <c r="K49" s="24">
        <f>IF('Piano Ammortamento'!$A$49="","",IF('Piano Ammortamento'!$G$49&lt;=0,"Estinta","In corso"))</f>
        <v/>
      </c>
    </row>
    <row r="50">
      <c r="A50" s="25">
        <f>IF('Piano Ammortamento'!$A$49="","",IF('Piano Ammortamento'!$A$49&lt;'Calcolo Mutuo'!$E$6,'Piano Ammortamento'!$A$49+1,""))</f>
        <v/>
      </c>
      <c r="B50" s="41">
        <f>IF('Piano Ammortamento'!$A$50="","",EDATE('Calcolo Mutuo'!$B$12,'Piano Ammortamento'!$A$50-1))</f>
        <v/>
      </c>
      <c r="C50" s="27">
        <f>IF('Piano Ammortamento'!$A$50="","",'Piano Ammortamento'!$G$49)</f>
        <v/>
      </c>
      <c r="D50" s="27">
        <f>IF('Piano Ammortamento'!$A$50="","",IFERROR(-PMT('Calcolo Mutuo'!$E$7,'Calcolo Mutuo'!$E$6,'Calcolo Mutuo'!$B$8),0))</f>
        <v/>
      </c>
      <c r="E50" s="27">
        <f>IF('Piano Ammortamento'!$A$50="","",'Piano Ammortamento'!$C$50*'Calcolo Mutuo'!$E$7)</f>
        <v/>
      </c>
      <c r="F50" s="27">
        <f>IF('Piano Ammortamento'!$A$50="","",'Piano Ammortamento'!$D$50-'Piano Ammortamento'!$E$50)</f>
        <v/>
      </c>
      <c r="G50" s="27">
        <f>IF('Piano Ammortamento'!$A$50="","",MAX(0,'Piano Ammortamento'!$C$50-'Piano Ammortamento'!$F$50))</f>
        <v/>
      </c>
      <c r="H50" s="27">
        <f>IF('Piano Ammortamento'!$A$50="","",'Piano Ammortamento'!$H$49+'Piano Ammortamento'!$E$50)</f>
        <v/>
      </c>
      <c r="I50" s="27">
        <f>IF('Piano Ammortamento'!$A$50="","",'Piano Ammortamento'!$I$49+'Piano Ammortamento'!$F$50)</f>
        <v/>
      </c>
      <c r="J50" s="42">
        <f>IF('Piano Ammortamento'!$A$50="","",IFERROR('Piano Ammortamento'!$E$50/'Piano Ammortamento'!$D$50,0))</f>
        <v/>
      </c>
      <c r="K50" s="29">
        <f>IF('Piano Ammortamento'!$A$50="","",IF('Piano Ammortamento'!$G$50&lt;=0,"Estinta","In corso"))</f>
        <v/>
      </c>
    </row>
    <row r="51">
      <c r="A51" s="20">
        <f>IF('Piano Ammortamento'!$A$50="","",IF('Piano Ammortamento'!$A$50&lt;'Calcolo Mutuo'!$E$6,'Piano Ammortamento'!$A$50+1,""))</f>
        <v/>
      </c>
      <c r="B51" s="39">
        <f>IF('Piano Ammortamento'!$A$51="","",EDATE('Calcolo Mutuo'!$B$12,'Piano Ammortamento'!$A$51-1))</f>
        <v/>
      </c>
      <c r="C51" s="22">
        <f>IF('Piano Ammortamento'!$A$51="","",'Piano Ammortamento'!$G$50)</f>
        <v/>
      </c>
      <c r="D51" s="22">
        <f>IF('Piano Ammortamento'!$A$51="","",IFERROR(-PMT('Calcolo Mutuo'!$E$7,'Calcolo Mutuo'!$E$6,'Calcolo Mutuo'!$B$8),0))</f>
        <v/>
      </c>
      <c r="E51" s="22">
        <f>IF('Piano Ammortamento'!$A$51="","",'Piano Ammortamento'!$C$51*'Calcolo Mutuo'!$E$7)</f>
        <v/>
      </c>
      <c r="F51" s="22">
        <f>IF('Piano Ammortamento'!$A$51="","",'Piano Ammortamento'!$D$51-'Piano Ammortamento'!$E$51)</f>
        <v/>
      </c>
      <c r="G51" s="22">
        <f>IF('Piano Ammortamento'!$A$51="","",MAX(0,'Piano Ammortamento'!$C$51-'Piano Ammortamento'!$F$51))</f>
        <v/>
      </c>
      <c r="H51" s="22">
        <f>IF('Piano Ammortamento'!$A$51="","",'Piano Ammortamento'!$H$50+'Piano Ammortamento'!$E$51)</f>
        <v/>
      </c>
      <c r="I51" s="22">
        <f>IF('Piano Ammortamento'!$A$51="","",'Piano Ammortamento'!$I$50+'Piano Ammortamento'!$F$51)</f>
        <v/>
      </c>
      <c r="J51" s="40">
        <f>IF('Piano Ammortamento'!$A$51="","",IFERROR('Piano Ammortamento'!$E$51/'Piano Ammortamento'!$D$51,0))</f>
        <v/>
      </c>
      <c r="K51" s="24">
        <f>IF('Piano Ammortamento'!$A$51="","",IF('Piano Ammortamento'!$G$51&lt;=0,"Estinta","In corso"))</f>
        <v/>
      </c>
    </row>
    <row r="52">
      <c r="A52" s="25">
        <f>IF('Piano Ammortamento'!$A$51="","",IF('Piano Ammortamento'!$A$51&lt;'Calcolo Mutuo'!$E$6,'Piano Ammortamento'!$A$51+1,""))</f>
        <v/>
      </c>
      <c r="B52" s="41">
        <f>IF('Piano Ammortamento'!$A$52="","",EDATE('Calcolo Mutuo'!$B$12,'Piano Ammortamento'!$A$52-1))</f>
        <v/>
      </c>
      <c r="C52" s="27">
        <f>IF('Piano Ammortamento'!$A$52="","",'Piano Ammortamento'!$G$51)</f>
        <v/>
      </c>
      <c r="D52" s="27">
        <f>IF('Piano Ammortamento'!$A$52="","",IFERROR(-PMT('Calcolo Mutuo'!$E$7,'Calcolo Mutuo'!$E$6,'Calcolo Mutuo'!$B$8),0))</f>
        <v/>
      </c>
      <c r="E52" s="27">
        <f>IF('Piano Ammortamento'!$A$52="","",'Piano Ammortamento'!$C$52*'Calcolo Mutuo'!$E$7)</f>
        <v/>
      </c>
      <c r="F52" s="27">
        <f>IF('Piano Ammortamento'!$A$52="","",'Piano Ammortamento'!$D$52-'Piano Ammortamento'!$E$52)</f>
        <v/>
      </c>
      <c r="G52" s="27">
        <f>IF('Piano Ammortamento'!$A$52="","",MAX(0,'Piano Ammortamento'!$C$52-'Piano Ammortamento'!$F$52))</f>
        <v/>
      </c>
      <c r="H52" s="27">
        <f>IF('Piano Ammortamento'!$A$52="","",'Piano Ammortamento'!$H$51+'Piano Ammortamento'!$E$52)</f>
        <v/>
      </c>
      <c r="I52" s="27">
        <f>IF('Piano Ammortamento'!$A$52="","",'Piano Ammortamento'!$I$51+'Piano Ammortamento'!$F$52)</f>
        <v/>
      </c>
      <c r="J52" s="42">
        <f>IF('Piano Ammortamento'!$A$52="","",IFERROR('Piano Ammortamento'!$E$52/'Piano Ammortamento'!$D$52,0))</f>
        <v/>
      </c>
      <c r="K52" s="29">
        <f>IF('Piano Ammortamento'!$A$52="","",IF('Piano Ammortamento'!$G$52&lt;=0,"Estinta","In corso"))</f>
        <v/>
      </c>
    </row>
    <row r="53">
      <c r="A53" s="20">
        <f>IF('Piano Ammortamento'!$A$52="","",IF('Piano Ammortamento'!$A$52&lt;'Calcolo Mutuo'!$E$6,'Piano Ammortamento'!$A$52+1,""))</f>
        <v/>
      </c>
      <c r="B53" s="39">
        <f>IF('Piano Ammortamento'!$A$53="","",EDATE('Calcolo Mutuo'!$B$12,'Piano Ammortamento'!$A$53-1))</f>
        <v/>
      </c>
      <c r="C53" s="22">
        <f>IF('Piano Ammortamento'!$A$53="","",'Piano Ammortamento'!$G$52)</f>
        <v/>
      </c>
      <c r="D53" s="22">
        <f>IF('Piano Ammortamento'!$A$53="","",IFERROR(-PMT('Calcolo Mutuo'!$E$7,'Calcolo Mutuo'!$E$6,'Calcolo Mutuo'!$B$8),0))</f>
        <v/>
      </c>
      <c r="E53" s="22">
        <f>IF('Piano Ammortamento'!$A$53="","",'Piano Ammortamento'!$C$53*'Calcolo Mutuo'!$E$7)</f>
        <v/>
      </c>
      <c r="F53" s="22">
        <f>IF('Piano Ammortamento'!$A$53="","",'Piano Ammortamento'!$D$53-'Piano Ammortamento'!$E$53)</f>
        <v/>
      </c>
      <c r="G53" s="22">
        <f>IF('Piano Ammortamento'!$A$53="","",MAX(0,'Piano Ammortamento'!$C$53-'Piano Ammortamento'!$F$53))</f>
        <v/>
      </c>
      <c r="H53" s="22">
        <f>IF('Piano Ammortamento'!$A$53="","",'Piano Ammortamento'!$H$52+'Piano Ammortamento'!$E$53)</f>
        <v/>
      </c>
      <c r="I53" s="22">
        <f>IF('Piano Ammortamento'!$A$53="","",'Piano Ammortamento'!$I$52+'Piano Ammortamento'!$F$53)</f>
        <v/>
      </c>
      <c r="J53" s="40">
        <f>IF('Piano Ammortamento'!$A$53="","",IFERROR('Piano Ammortamento'!$E$53/'Piano Ammortamento'!$D$53,0))</f>
        <v/>
      </c>
      <c r="K53" s="24">
        <f>IF('Piano Ammortamento'!$A$53="","",IF('Piano Ammortamento'!$G$53&lt;=0,"Estinta","In corso"))</f>
        <v/>
      </c>
    </row>
    <row r="54">
      <c r="A54" s="25">
        <f>IF('Piano Ammortamento'!$A$53="","",IF('Piano Ammortamento'!$A$53&lt;'Calcolo Mutuo'!$E$6,'Piano Ammortamento'!$A$53+1,""))</f>
        <v/>
      </c>
      <c r="B54" s="41">
        <f>IF('Piano Ammortamento'!$A$54="","",EDATE('Calcolo Mutuo'!$B$12,'Piano Ammortamento'!$A$54-1))</f>
        <v/>
      </c>
      <c r="C54" s="27">
        <f>IF('Piano Ammortamento'!$A$54="","",'Piano Ammortamento'!$G$53)</f>
        <v/>
      </c>
      <c r="D54" s="27">
        <f>IF('Piano Ammortamento'!$A$54="","",IFERROR(-PMT('Calcolo Mutuo'!$E$7,'Calcolo Mutuo'!$E$6,'Calcolo Mutuo'!$B$8),0))</f>
        <v/>
      </c>
      <c r="E54" s="27">
        <f>IF('Piano Ammortamento'!$A$54="","",'Piano Ammortamento'!$C$54*'Calcolo Mutuo'!$E$7)</f>
        <v/>
      </c>
      <c r="F54" s="27">
        <f>IF('Piano Ammortamento'!$A$54="","",'Piano Ammortamento'!$D$54-'Piano Ammortamento'!$E$54)</f>
        <v/>
      </c>
      <c r="G54" s="27">
        <f>IF('Piano Ammortamento'!$A$54="","",MAX(0,'Piano Ammortamento'!$C$54-'Piano Ammortamento'!$F$54))</f>
        <v/>
      </c>
      <c r="H54" s="27">
        <f>IF('Piano Ammortamento'!$A$54="","",'Piano Ammortamento'!$H$53+'Piano Ammortamento'!$E$54)</f>
        <v/>
      </c>
      <c r="I54" s="27">
        <f>IF('Piano Ammortamento'!$A$54="","",'Piano Ammortamento'!$I$53+'Piano Ammortamento'!$F$54)</f>
        <v/>
      </c>
      <c r="J54" s="42">
        <f>IF('Piano Ammortamento'!$A$54="","",IFERROR('Piano Ammortamento'!$E$54/'Piano Ammortamento'!$D$54,0))</f>
        <v/>
      </c>
      <c r="K54" s="29">
        <f>IF('Piano Ammortamento'!$A$54="","",IF('Piano Ammortamento'!$G$54&lt;=0,"Estinta","In corso"))</f>
        <v/>
      </c>
    </row>
    <row r="55">
      <c r="A55" s="20">
        <f>IF('Piano Ammortamento'!$A$54="","",IF('Piano Ammortamento'!$A$54&lt;'Calcolo Mutuo'!$E$6,'Piano Ammortamento'!$A$54+1,""))</f>
        <v/>
      </c>
      <c r="B55" s="39">
        <f>IF('Piano Ammortamento'!$A$55="","",EDATE('Calcolo Mutuo'!$B$12,'Piano Ammortamento'!$A$55-1))</f>
        <v/>
      </c>
      <c r="C55" s="22">
        <f>IF('Piano Ammortamento'!$A$55="","",'Piano Ammortamento'!$G$54)</f>
        <v/>
      </c>
      <c r="D55" s="22">
        <f>IF('Piano Ammortamento'!$A$55="","",IFERROR(-PMT('Calcolo Mutuo'!$E$7,'Calcolo Mutuo'!$E$6,'Calcolo Mutuo'!$B$8),0))</f>
        <v/>
      </c>
      <c r="E55" s="22">
        <f>IF('Piano Ammortamento'!$A$55="","",'Piano Ammortamento'!$C$55*'Calcolo Mutuo'!$E$7)</f>
        <v/>
      </c>
      <c r="F55" s="22">
        <f>IF('Piano Ammortamento'!$A$55="","",'Piano Ammortamento'!$D$55-'Piano Ammortamento'!$E$55)</f>
        <v/>
      </c>
      <c r="G55" s="22">
        <f>IF('Piano Ammortamento'!$A$55="","",MAX(0,'Piano Ammortamento'!$C$55-'Piano Ammortamento'!$F$55))</f>
        <v/>
      </c>
      <c r="H55" s="22">
        <f>IF('Piano Ammortamento'!$A$55="","",'Piano Ammortamento'!$H$54+'Piano Ammortamento'!$E$55)</f>
        <v/>
      </c>
      <c r="I55" s="22">
        <f>IF('Piano Ammortamento'!$A$55="","",'Piano Ammortamento'!$I$54+'Piano Ammortamento'!$F$55)</f>
        <v/>
      </c>
      <c r="J55" s="40">
        <f>IF('Piano Ammortamento'!$A$55="","",IFERROR('Piano Ammortamento'!$E$55/'Piano Ammortamento'!$D$55,0))</f>
        <v/>
      </c>
      <c r="K55" s="24">
        <f>IF('Piano Ammortamento'!$A$55="","",IF('Piano Ammortamento'!$G$55&lt;=0,"Estinta","In corso"))</f>
        <v/>
      </c>
    </row>
    <row r="56">
      <c r="A56" s="25">
        <f>IF('Piano Ammortamento'!$A$55="","",IF('Piano Ammortamento'!$A$55&lt;'Calcolo Mutuo'!$E$6,'Piano Ammortamento'!$A$55+1,""))</f>
        <v/>
      </c>
      <c r="B56" s="41">
        <f>IF('Piano Ammortamento'!$A$56="","",EDATE('Calcolo Mutuo'!$B$12,'Piano Ammortamento'!$A$56-1))</f>
        <v/>
      </c>
      <c r="C56" s="27">
        <f>IF('Piano Ammortamento'!$A$56="","",'Piano Ammortamento'!$G$55)</f>
        <v/>
      </c>
      <c r="D56" s="27">
        <f>IF('Piano Ammortamento'!$A$56="","",IFERROR(-PMT('Calcolo Mutuo'!$E$7,'Calcolo Mutuo'!$E$6,'Calcolo Mutuo'!$B$8),0))</f>
        <v/>
      </c>
      <c r="E56" s="27">
        <f>IF('Piano Ammortamento'!$A$56="","",'Piano Ammortamento'!$C$56*'Calcolo Mutuo'!$E$7)</f>
        <v/>
      </c>
      <c r="F56" s="27">
        <f>IF('Piano Ammortamento'!$A$56="","",'Piano Ammortamento'!$D$56-'Piano Ammortamento'!$E$56)</f>
        <v/>
      </c>
      <c r="G56" s="27">
        <f>IF('Piano Ammortamento'!$A$56="","",MAX(0,'Piano Ammortamento'!$C$56-'Piano Ammortamento'!$F$56))</f>
        <v/>
      </c>
      <c r="H56" s="27">
        <f>IF('Piano Ammortamento'!$A$56="","",'Piano Ammortamento'!$H$55+'Piano Ammortamento'!$E$56)</f>
        <v/>
      </c>
      <c r="I56" s="27">
        <f>IF('Piano Ammortamento'!$A$56="","",'Piano Ammortamento'!$I$55+'Piano Ammortamento'!$F$56)</f>
        <v/>
      </c>
      <c r="J56" s="42">
        <f>IF('Piano Ammortamento'!$A$56="","",IFERROR('Piano Ammortamento'!$E$56/'Piano Ammortamento'!$D$56,0))</f>
        <v/>
      </c>
      <c r="K56" s="29">
        <f>IF('Piano Ammortamento'!$A$56="","",IF('Piano Ammortamento'!$G$56&lt;=0,"Estinta","In corso"))</f>
        <v/>
      </c>
    </row>
    <row r="57">
      <c r="A57" s="20">
        <f>IF('Piano Ammortamento'!$A$56="","",IF('Piano Ammortamento'!$A$56&lt;'Calcolo Mutuo'!$E$6,'Piano Ammortamento'!$A$56+1,""))</f>
        <v/>
      </c>
      <c r="B57" s="39">
        <f>IF('Piano Ammortamento'!$A$57="","",EDATE('Calcolo Mutuo'!$B$12,'Piano Ammortamento'!$A$57-1))</f>
        <v/>
      </c>
      <c r="C57" s="22">
        <f>IF('Piano Ammortamento'!$A$57="","",'Piano Ammortamento'!$G$56)</f>
        <v/>
      </c>
      <c r="D57" s="22">
        <f>IF('Piano Ammortamento'!$A$57="","",IFERROR(-PMT('Calcolo Mutuo'!$E$7,'Calcolo Mutuo'!$E$6,'Calcolo Mutuo'!$B$8),0))</f>
        <v/>
      </c>
      <c r="E57" s="22">
        <f>IF('Piano Ammortamento'!$A$57="","",'Piano Ammortamento'!$C$57*'Calcolo Mutuo'!$E$7)</f>
        <v/>
      </c>
      <c r="F57" s="22">
        <f>IF('Piano Ammortamento'!$A$57="","",'Piano Ammortamento'!$D$57-'Piano Ammortamento'!$E$57)</f>
        <v/>
      </c>
      <c r="G57" s="22">
        <f>IF('Piano Ammortamento'!$A$57="","",MAX(0,'Piano Ammortamento'!$C$57-'Piano Ammortamento'!$F$57))</f>
        <v/>
      </c>
      <c r="H57" s="22">
        <f>IF('Piano Ammortamento'!$A$57="","",'Piano Ammortamento'!$H$56+'Piano Ammortamento'!$E$57)</f>
        <v/>
      </c>
      <c r="I57" s="22">
        <f>IF('Piano Ammortamento'!$A$57="","",'Piano Ammortamento'!$I$56+'Piano Ammortamento'!$F$57)</f>
        <v/>
      </c>
      <c r="J57" s="40">
        <f>IF('Piano Ammortamento'!$A$57="","",IFERROR('Piano Ammortamento'!$E$57/'Piano Ammortamento'!$D$57,0))</f>
        <v/>
      </c>
      <c r="K57" s="24">
        <f>IF('Piano Ammortamento'!$A$57="","",IF('Piano Ammortamento'!$G$57&lt;=0,"Estinta","In corso"))</f>
        <v/>
      </c>
    </row>
    <row r="58">
      <c r="A58" s="25">
        <f>IF('Piano Ammortamento'!$A$57="","",IF('Piano Ammortamento'!$A$57&lt;'Calcolo Mutuo'!$E$6,'Piano Ammortamento'!$A$57+1,""))</f>
        <v/>
      </c>
      <c r="B58" s="41">
        <f>IF('Piano Ammortamento'!$A$58="","",EDATE('Calcolo Mutuo'!$B$12,'Piano Ammortamento'!$A$58-1))</f>
        <v/>
      </c>
      <c r="C58" s="27">
        <f>IF('Piano Ammortamento'!$A$58="","",'Piano Ammortamento'!$G$57)</f>
        <v/>
      </c>
      <c r="D58" s="27">
        <f>IF('Piano Ammortamento'!$A$58="","",IFERROR(-PMT('Calcolo Mutuo'!$E$7,'Calcolo Mutuo'!$E$6,'Calcolo Mutuo'!$B$8),0))</f>
        <v/>
      </c>
      <c r="E58" s="27">
        <f>IF('Piano Ammortamento'!$A$58="","",'Piano Ammortamento'!$C$58*'Calcolo Mutuo'!$E$7)</f>
        <v/>
      </c>
      <c r="F58" s="27">
        <f>IF('Piano Ammortamento'!$A$58="","",'Piano Ammortamento'!$D$58-'Piano Ammortamento'!$E$58)</f>
        <v/>
      </c>
      <c r="G58" s="27">
        <f>IF('Piano Ammortamento'!$A$58="","",MAX(0,'Piano Ammortamento'!$C$58-'Piano Ammortamento'!$F$58))</f>
        <v/>
      </c>
      <c r="H58" s="27">
        <f>IF('Piano Ammortamento'!$A$58="","",'Piano Ammortamento'!$H$57+'Piano Ammortamento'!$E$58)</f>
        <v/>
      </c>
      <c r="I58" s="27">
        <f>IF('Piano Ammortamento'!$A$58="","",'Piano Ammortamento'!$I$57+'Piano Ammortamento'!$F$58)</f>
        <v/>
      </c>
      <c r="J58" s="42">
        <f>IF('Piano Ammortamento'!$A$58="","",IFERROR('Piano Ammortamento'!$E$58/'Piano Ammortamento'!$D$58,0))</f>
        <v/>
      </c>
      <c r="K58" s="29">
        <f>IF('Piano Ammortamento'!$A$58="","",IF('Piano Ammortamento'!$G$58&lt;=0,"Estinta","In corso"))</f>
        <v/>
      </c>
    </row>
    <row r="59">
      <c r="A59" s="20">
        <f>IF('Piano Ammortamento'!$A$58="","",IF('Piano Ammortamento'!$A$58&lt;'Calcolo Mutuo'!$E$6,'Piano Ammortamento'!$A$58+1,""))</f>
        <v/>
      </c>
      <c r="B59" s="39">
        <f>IF('Piano Ammortamento'!$A$59="","",EDATE('Calcolo Mutuo'!$B$12,'Piano Ammortamento'!$A$59-1))</f>
        <v/>
      </c>
      <c r="C59" s="22">
        <f>IF('Piano Ammortamento'!$A$59="","",'Piano Ammortamento'!$G$58)</f>
        <v/>
      </c>
      <c r="D59" s="22">
        <f>IF('Piano Ammortamento'!$A$59="","",IFERROR(-PMT('Calcolo Mutuo'!$E$7,'Calcolo Mutuo'!$E$6,'Calcolo Mutuo'!$B$8),0))</f>
        <v/>
      </c>
      <c r="E59" s="22">
        <f>IF('Piano Ammortamento'!$A$59="","",'Piano Ammortamento'!$C$59*'Calcolo Mutuo'!$E$7)</f>
        <v/>
      </c>
      <c r="F59" s="22">
        <f>IF('Piano Ammortamento'!$A$59="","",'Piano Ammortamento'!$D$59-'Piano Ammortamento'!$E$59)</f>
        <v/>
      </c>
      <c r="G59" s="22">
        <f>IF('Piano Ammortamento'!$A$59="","",MAX(0,'Piano Ammortamento'!$C$59-'Piano Ammortamento'!$F$59))</f>
        <v/>
      </c>
      <c r="H59" s="22">
        <f>IF('Piano Ammortamento'!$A$59="","",'Piano Ammortamento'!$H$58+'Piano Ammortamento'!$E$59)</f>
        <v/>
      </c>
      <c r="I59" s="22">
        <f>IF('Piano Ammortamento'!$A$59="","",'Piano Ammortamento'!$I$58+'Piano Ammortamento'!$F$59)</f>
        <v/>
      </c>
      <c r="J59" s="40">
        <f>IF('Piano Ammortamento'!$A$59="","",IFERROR('Piano Ammortamento'!$E$59/'Piano Ammortamento'!$D$59,0))</f>
        <v/>
      </c>
      <c r="K59" s="24">
        <f>IF('Piano Ammortamento'!$A$59="","",IF('Piano Ammortamento'!$G$59&lt;=0,"Estinta","In corso"))</f>
        <v/>
      </c>
    </row>
    <row r="60">
      <c r="A60" s="25">
        <f>IF('Piano Ammortamento'!$A$59="","",IF('Piano Ammortamento'!$A$59&lt;'Calcolo Mutuo'!$E$6,'Piano Ammortamento'!$A$59+1,""))</f>
        <v/>
      </c>
      <c r="B60" s="41">
        <f>IF('Piano Ammortamento'!$A$60="","",EDATE('Calcolo Mutuo'!$B$12,'Piano Ammortamento'!$A$60-1))</f>
        <v/>
      </c>
      <c r="C60" s="27">
        <f>IF('Piano Ammortamento'!$A$60="","",'Piano Ammortamento'!$G$59)</f>
        <v/>
      </c>
      <c r="D60" s="27">
        <f>IF('Piano Ammortamento'!$A$60="","",IFERROR(-PMT('Calcolo Mutuo'!$E$7,'Calcolo Mutuo'!$E$6,'Calcolo Mutuo'!$B$8),0))</f>
        <v/>
      </c>
      <c r="E60" s="27">
        <f>IF('Piano Ammortamento'!$A$60="","",'Piano Ammortamento'!$C$60*'Calcolo Mutuo'!$E$7)</f>
        <v/>
      </c>
      <c r="F60" s="27">
        <f>IF('Piano Ammortamento'!$A$60="","",'Piano Ammortamento'!$D$60-'Piano Ammortamento'!$E$60)</f>
        <v/>
      </c>
      <c r="G60" s="27">
        <f>IF('Piano Ammortamento'!$A$60="","",MAX(0,'Piano Ammortamento'!$C$60-'Piano Ammortamento'!$F$60))</f>
        <v/>
      </c>
      <c r="H60" s="27">
        <f>IF('Piano Ammortamento'!$A$60="","",'Piano Ammortamento'!$H$59+'Piano Ammortamento'!$E$60)</f>
        <v/>
      </c>
      <c r="I60" s="27">
        <f>IF('Piano Ammortamento'!$A$60="","",'Piano Ammortamento'!$I$59+'Piano Ammortamento'!$F$60)</f>
        <v/>
      </c>
      <c r="J60" s="42">
        <f>IF('Piano Ammortamento'!$A$60="","",IFERROR('Piano Ammortamento'!$E$60/'Piano Ammortamento'!$D$60,0))</f>
        <v/>
      </c>
      <c r="K60" s="29">
        <f>IF('Piano Ammortamento'!$A$60="","",IF('Piano Ammortamento'!$G$60&lt;=0,"Estinta","In corso"))</f>
        <v/>
      </c>
    </row>
    <row r="61">
      <c r="A61" s="20">
        <f>IF('Piano Ammortamento'!$A$60="","",IF('Piano Ammortamento'!$A$60&lt;'Calcolo Mutuo'!$E$6,'Piano Ammortamento'!$A$60+1,""))</f>
        <v/>
      </c>
      <c r="B61" s="39">
        <f>IF('Piano Ammortamento'!$A$61="","",EDATE('Calcolo Mutuo'!$B$12,'Piano Ammortamento'!$A$61-1))</f>
        <v/>
      </c>
      <c r="C61" s="22">
        <f>IF('Piano Ammortamento'!$A$61="","",'Piano Ammortamento'!$G$60)</f>
        <v/>
      </c>
      <c r="D61" s="22">
        <f>IF('Piano Ammortamento'!$A$61="","",IFERROR(-PMT('Calcolo Mutuo'!$E$7,'Calcolo Mutuo'!$E$6,'Calcolo Mutuo'!$B$8),0))</f>
        <v/>
      </c>
      <c r="E61" s="22">
        <f>IF('Piano Ammortamento'!$A$61="","",'Piano Ammortamento'!$C$61*'Calcolo Mutuo'!$E$7)</f>
        <v/>
      </c>
      <c r="F61" s="22">
        <f>IF('Piano Ammortamento'!$A$61="","",'Piano Ammortamento'!$D$61-'Piano Ammortamento'!$E$61)</f>
        <v/>
      </c>
      <c r="G61" s="22">
        <f>IF('Piano Ammortamento'!$A$61="","",MAX(0,'Piano Ammortamento'!$C$61-'Piano Ammortamento'!$F$61))</f>
        <v/>
      </c>
      <c r="H61" s="22">
        <f>IF('Piano Ammortamento'!$A$61="","",'Piano Ammortamento'!$H$60+'Piano Ammortamento'!$E$61)</f>
        <v/>
      </c>
      <c r="I61" s="22">
        <f>IF('Piano Ammortamento'!$A$61="","",'Piano Ammortamento'!$I$60+'Piano Ammortamento'!$F$61)</f>
        <v/>
      </c>
      <c r="J61" s="40">
        <f>IF('Piano Ammortamento'!$A$61="","",IFERROR('Piano Ammortamento'!$E$61/'Piano Ammortamento'!$D$61,0))</f>
        <v/>
      </c>
      <c r="K61" s="24">
        <f>IF('Piano Ammortamento'!$A$61="","",IF('Piano Ammortamento'!$G$61&lt;=0,"Estinta","In corso"))</f>
        <v/>
      </c>
    </row>
    <row r="62">
      <c r="A62" s="25">
        <f>IF('Piano Ammortamento'!$A$61="","",IF('Piano Ammortamento'!$A$61&lt;'Calcolo Mutuo'!$E$6,'Piano Ammortamento'!$A$61+1,""))</f>
        <v/>
      </c>
      <c r="B62" s="41">
        <f>IF('Piano Ammortamento'!$A$62="","",EDATE('Calcolo Mutuo'!$B$12,'Piano Ammortamento'!$A$62-1))</f>
        <v/>
      </c>
      <c r="C62" s="27">
        <f>IF('Piano Ammortamento'!$A$62="","",'Piano Ammortamento'!$G$61)</f>
        <v/>
      </c>
      <c r="D62" s="27">
        <f>IF('Piano Ammortamento'!$A$62="","",IFERROR(-PMT('Calcolo Mutuo'!$E$7,'Calcolo Mutuo'!$E$6,'Calcolo Mutuo'!$B$8),0))</f>
        <v/>
      </c>
      <c r="E62" s="27">
        <f>IF('Piano Ammortamento'!$A$62="","",'Piano Ammortamento'!$C$62*'Calcolo Mutuo'!$E$7)</f>
        <v/>
      </c>
      <c r="F62" s="27">
        <f>IF('Piano Ammortamento'!$A$62="","",'Piano Ammortamento'!$D$62-'Piano Ammortamento'!$E$62)</f>
        <v/>
      </c>
      <c r="G62" s="27">
        <f>IF('Piano Ammortamento'!$A$62="","",MAX(0,'Piano Ammortamento'!$C$62-'Piano Ammortamento'!$F$62))</f>
        <v/>
      </c>
      <c r="H62" s="27">
        <f>IF('Piano Ammortamento'!$A$62="","",'Piano Ammortamento'!$H$61+'Piano Ammortamento'!$E$62)</f>
        <v/>
      </c>
      <c r="I62" s="27">
        <f>IF('Piano Ammortamento'!$A$62="","",'Piano Ammortamento'!$I$61+'Piano Ammortamento'!$F$62)</f>
        <v/>
      </c>
      <c r="J62" s="42">
        <f>IF('Piano Ammortamento'!$A$62="","",IFERROR('Piano Ammortamento'!$E$62/'Piano Ammortamento'!$D$62,0))</f>
        <v/>
      </c>
      <c r="K62" s="29">
        <f>IF('Piano Ammortamento'!$A$62="","",IF('Piano Ammortamento'!$G$62&lt;=0,"Estinta","In corso"))</f>
        <v/>
      </c>
    </row>
    <row r="63">
      <c r="A63" s="20">
        <f>IF('Piano Ammortamento'!$A$62="","",IF('Piano Ammortamento'!$A$62&lt;'Calcolo Mutuo'!$E$6,'Piano Ammortamento'!$A$62+1,""))</f>
        <v/>
      </c>
      <c r="B63" s="39">
        <f>IF('Piano Ammortamento'!$A$63="","",EDATE('Calcolo Mutuo'!$B$12,'Piano Ammortamento'!$A$63-1))</f>
        <v/>
      </c>
      <c r="C63" s="22">
        <f>IF('Piano Ammortamento'!$A$63="","",'Piano Ammortamento'!$G$62)</f>
        <v/>
      </c>
      <c r="D63" s="22">
        <f>IF('Piano Ammortamento'!$A$63="","",IFERROR(-PMT('Calcolo Mutuo'!$E$7,'Calcolo Mutuo'!$E$6,'Calcolo Mutuo'!$B$8),0))</f>
        <v/>
      </c>
      <c r="E63" s="22">
        <f>IF('Piano Ammortamento'!$A$63="","",'Piano Ammortamento'!$C$63*'Calcolo Mutuo'!$E$7)</f>
        <v/>
      </c>
      <c r="F63" s="22">
        <f>IF('Piano Ammortamento'!$A$63="","",'Piano Ammortamento'!$D$63-'Piano Ammortamento'!$E$63)</f>
        <v/>
      </c>
      <c r="G63" s="22">
        <f>IF('Piano Ammortamento'!$A$63="","",MAX(0,'Piano Ammortamento'!$C$63-'Piano Ammortamento'!$F$63))</f>
        <v/>
      </c>
      <c r="H63" s="22">
        <f>IF('Piano Ammortamento'!$A$63="","",'Piano Ammortamento'!$H$62+'Piano Ammortamento'!$E$63)</f>
        <v/>
      </c>
      <c r="I63" s="22">
        <f>IF('Piano Ammortamento'!$A$63="","",'Piano Ammortamento'!$I$62+'Piano Ammortamento'!$F$63)</f>
        <v/>
      </c>
      <c r="J63" s="40">
        <f>IF('Piano Ammortamento'!$A$63="","",IFERROR('Piano Ammortamento'!$E$63/'Piano Ammortamento'!$D$63,0))</f>
        <v/>
      </c>
      <c r="K63" s="24">
        <f>IF('Piano Ammortamento'!$A$63="","",IF('Piano Ammortamento'!$G$63&lt;=0,"Estinta","In corso"))</f>
        <v/>
      </c>
    </row>
    <row r="64">
      <c r="A64" s="25">
        <f>IF('Piano Ammortamento'!$A$63="","",IF('Piano Ammortamento'!$A$63&lt;'Calcolo Mutuo'!$E$6,'Piano Ammortamento'!$A$63+1,""))</f>
        <v/>
      </c>
      <c r="B64" s="41">
        <f>IF('Piano Ammortamento'!$A$64="","",EDATE('Calcolo Mutuo'!$B$12,'Piano Ammortamento'!$A$64-1))</f>
        <v/>
      </c>
      <c r="C64" s="27">
        <f>IF('Piano Ammortamento'!$A$64="","",'Piano Ammortamento'!$G$63)</f>
        <v/>
      </c>
      <c r="D64" s="27">
        <f>IF('Piano Ammortamento'!$A$64="","",IFERROR(-PMT('Calcolo Mutuo'!$E$7,'Calcolo Mutuo'!$E$6,'Calcolo Mutuo'!$B$8),0))</f>
        <v/>
      </c>
      <c r="E64" s="27">
        <f>IF('Piano Ammortamento'!$A$64="","",'Piano Ammortamento'!$C$64*'Calcolo Mutuo'!$E$7)</f>
        <v/>
      </c>
      <c r="F64" s="27">
        <f>IF('Piano Ammortamento'!$A$64="","",'Piano Ammortamento'!$D$64-'Piano Ammortamento'!$E$64)</f>
        <v/>
      </c>
      <c r="G64" s="27">
        <f>IF('Piano Ammortamento'!$A$64="","",MAX(0,'Piano Ammortamento'!$C$64-'Piano Ammortamento'!$F$64))</f>
        <v/>
      </c>
      <c r="H64" s="27">
        <f>IF('Piano Ammortamento'!$A$64="","",'Piano Ammortamento'!$H$63+'Piano Ammortamento'!$E$64)</f>
        <v/>
      </c>
      <c r="I64" s="27">
        <f>IF('Piano Ammortamento'!$A$64="","",'Piano Ammortamento'!$I$63+'Piano Ammortamento'!$F$64)</f>
        <v/>
      </c>
      <c r="J64" s="42">
        <f>IF('Piano Ammortamento'!$A$64="","",IFERROR('Piano Ammortamento'!$E$64/'Piano Ammortamento'!$D$64,0))</f>
        <v/>
      </c>
      <c r="K64" s="29">
        <f>IF('Piano Ammortamento'!$A$64="","",IF('Piano Ammortamento'!$G$64&lt;=0,"Estinta","In corso"))</f>
        <v/>
      </c>
    </row>
    <row r="65">
      <c r="A65" s="20">
        <f>IF('Piano Ammortamento'!$A$64="","",IF('Piano Ammortamento'!$A$64&lt;'Calcolo Mutuo'!$E$6,'Piano Ammortamento'!$A$64+1,""))</f>
        <v/>
      </c>
      <c r="B65" s="39">
        <f>IF('Piano Ammortamento'!$A$65="","",EDATE('Calcolo Mutuo'!$B$12,'Piano Ammortamento'!$A$65-1))</f>
        <v/>
      </c>
      <c r="C65" s="22">
        <f>IF('Piano Ammortamento'!$A$65="","",'Piano Ammortamento'!$G$64)</f>
        <v/>
      </c>
      <c r="D65" s="22">
        <f>IF('Piano Ammortamento'!$A$65="","",IFERROR(-PMT('Calcolo Mutuo'!$E$7,'Calcolo Mutuo'!$E$6,'Calcolo Mutuo'!$B$8),0))</f>
        <v/>
      </c>
      <c r="E65" s="22">
        <f>IF('Piano Ammortamento'!$A$65="","",'Piano Ammortamento'!$C$65*'Calcolo Mutuo'!$E$7)</f>
        <v/>
      </c>
      <c r="F65" s="22">
        <f>IF('Piano Ammortamento'!$A$65="","",'Piano Ammortamento'!$D$65-'Piano Ammortamento'!$E$65)</f>
        <v/>
      </c>
      <c r="G65" s="22">
        <f>IF('Piano Ammortamento'!$A$65="","",MAX(0,'Piano Ammortamento'!$C$65-'Piano Ammortamento'!$F$65))</f>
        <v/>
      </c>
      <c r="H65" s="22">
        <f>IF('Piano Ammortamento'!$A$65="","",'Piano Ammortamento'!$H$64+'Piano Ammortamento'!$E$65)</f>
        <v/>
      </c>
      <c r="I65" s="22">
        <f>IF('Piano Ammortamento'!$A$65="","",'Piano Ammortamento'!$I$64+'Piano Ammortamento'!$F$65)</f>
        <v/>
      </c>
      <c r="J65" s="40">
        <f>IF('Piano Ammortamento'!$A$65="","",IFERROR('Piano Ammortamento'!$E$65/'Piano Ammortamento'!$D$65,0))</f>
        <v/>
      </c>
      <c r="K65" s="24">
        <f>IF('Piano Ammortamento'!$A$65="","",IF('Piano Ammortamento'!$G$65&lt;=0,"Estinta","In corso"))</f>
        <v/>
      </c>
    </row>
    <row r="66">
      <c r="A66" s="25">
        <f>IF('Piano Ammortamento'!$A$65="","",IF('Piano Ammortamento'!$A$65&lt;'Calcolo Mutuo'!$E$6,'Piano Ammortamento'!$A$65+1,""))</f>
        <v/>
      </c>
      <c r="B66" s="41">
        <f>IF('Piano Ammortamento'!$A$66="","",EDATE('Calcolo Mutuo'!$B$12,'Piano Ammortamento'!$A$66-1))</f>
        <v/>
      </c>
      <c r="C66" s="27">
        <f>IF('Piano Ammortamento'!$A$66="","",'Piano Ammortamento'!$G$65)</f>
        <v/>
      </c>
      <c r="D66" s="27">
        <f>IF('Piano Ammortamento'!$A$66="","",IFERROR(-PMT('Calcolo Mutuo'!$E$7,'Calcolo Mutuo'!$E$6,'Calcolo Mutuo'!$B$8),0))</f>
        <v/>
      </c>
      <c r="E66" s="27">
        <f>IF('Piano Ammortamento'!$A$66="","",'Piano Ammortamento'!$C$66*'Calcolo Mutuo'!$E$7)</f>
        <v/>
      </c>
      <c r="F66" s="27">
        <f>IF('Piano Ammortamento'!$A$66="","",'Piano Ammortamento'!$D$66-'Piano Ammortamento'!$E$66)</f>
        <v/>
      </c>
      <c r="G66" s="27">
        <f>IF('Piano Ammortamento'!$A$66="","",MAX(0,'Piano Ammortamento'!$C$66-'Piano Ammortamento'!$F$66))</f>
        <v/>
      </c>
      <c r="H66" s="27">
        <f>IF('Piano Ammortamento'!$A$66="","",'Piano Ammortamento'!$H$65+'Piano Ammortamento'!$E$66)</f>
        <v/>
      </c>
      <c r="I66" s="27">
        <f>IF('Piano Ammortamento'!$A$66="","",'Piano Ammortamento'!$I$65+'Piano Ammortamento'!$F$66)</f>
        <v/>
      </c>
      <c r="J66" s="42">
        <f>IF('Piano Ammortamento'!$A$66="","",IFERROR('Piano Ammortamento'!$E$66/'Piano Ammortamento'!$D$66,0))</f>
        <v/>
      </c>
      <c r="K66" s="29">
        <f>IF('Piano Ammortamento'!$A$66="","",IF('Piano Ammortamento'!$G$66&lt;=0,"Estinta","In corso"))</f>
        <v/>
      </c>
    </row>
    <row r="67">
      <c r="A67" s="20">
        <f>IF('Piano Ammortamento'!$A$66="","",IF('Piano Ammortamento'!$A$66&lt;'Calcolo Mutuo'!$E$6,'Piano Ammortamento'!$A$66+1,""))</f>
        <v/>
      </c>
      <c r="B67" s="39">
        <f>IF('Piano Ammortamento'!$A$67="","",EDATE('Calcolo Mutuo'!$B$12,'Piano Ammortamento'!$A$67-1))</f>
        <v/>
      </c>
      <c r="C67" s="22">
        <f>IF('Piano Ammortamento'!$A$67="","",'Piano Ammortamento'!$G$66)</f>
        <v/>
      </c>
      <c r="D67" s="22">
        <f>IF('Piano Ammortamento'!$A$67="","",IFERROR(-PMT('Calcolo Mutuo'!$E$7,'Calcolo Mutuo'!$E$6,'Calcolo Mutuo'!$B$8),0))</f>
        <v/>
      </c>
      <c r="E67" s="22">
        <f>IF('Piano Ammortamento'!$A$67="","",'Piano Ammortamento'!$C$67*'Calcolo Mutuo'!$E$7)</f>
        <v/>
      </c>
      <c r="F67" s="22">
        <f>IF('Piano Ammortamento'!$A$67="","",'Piano Ammortamento'!$D$67-'Piano Ammortamento'!$E$67)</f>
        <v/>
      </c>
      <c r="G67" s="22">
        <f>IF('Piano Ammortamento'!$A$67="","",MAX(0,'Piano Ammortamento'!$C$67-'Piano Ammortamento'!$F$67))</f>
        <v/>
      </c>
      <c r="H67" s="22">
        <f>IF('Piano Ammortamento'!$A$67="","",'Piano Ammortamento'!$H$66+'Piano Ammortamento'!$E$67)</f>
        <v/>
      </c>
      <c r="I67" s="22">
        <f>IF('Piano Ammortamento'!$A$67="","",'Piano Ammortamento'!$I$66+'Piano Ammortamento'!$F$67)</f>
        <v/>
      </c>
      <c r="J67" s="40">
        <f>IF('Piano Ammortamento'!$A$67="","",IFERROR('Piano Ammortamento'!$E$67/'Piano Ammortamento'!$D$67,0))</f>
        <v/>
      </c>
      <c r="K67" s="24">
        <f>IF('Piano Ammortamento'!$A$67="","",IF('Piano Ammortamento'!$G$67&lt;=0,"Estinta","In corso"))</f>
        <v/>
      </c>
    </row>
    <row r="68">
      <c r="A68" s="25">
        <f>IF('Piano Ammortamento'!$A$67="","",IF('Piano Ammortamento'!$A$67&lt;'Calcolo Mutuo'!$E$6,'Piano Ammortamento'!$A$67+1,""))</f>
        <v/>
      </c>
      <c r="B68" s="41">
        <f>IF('Piano Ammortamento'!$A$68="","",EDATE('Calcolo Mutuo'!$B$12,'Piano Ammortamento'!$A$68-1))</f>
        <v/>
      </c>
      <c r="C68" s="27">
        <f>IF('Piano Ammortamento'!$A$68="","",'Piano Ammortamento'!$G$67)</f>
        <v/>
      </c>
      <c r="D68" s="27">
        <f>IF('Piano Ammortamento'!$A$68="","",IFERROR(-PMT('Calcolo Mutuo'!$E$7,'Calcolo Mutuo'!$E$6,'Calcolo Mutuo'!$B$8),0))</f>
        <v/>
      </c>
      <c r="E68" s="27">
        <f>IF('Piano Ammortamento'!$A$68="","",'Piano Ammortamento'!$C$68*'Calcolo Mutuo'!$E$7)</f>
        <v/>
      </c>
      <c r="F68" s="27">
        <f>IF('Piano Ammortamento'!$A$68="","",'Piano Ammortamento'!$D$68-'Piano Ammortamento'!$E$68)</f>
        <v/>
      </c>
      <c r="G68" s="27">
        <f>IF('Piano Ammortamento'!$A$68="","",MAX(0,'Piano Ammortamento'!$C$68-'Piano Ammortamento'!$F$68))</f>
        <v/>
      </c>
      <c r="H68" s="27">
        <f>IF('Piano Ammortamento'!$A$68="","",'Piano Ammortamento'!$H$67+'Piano Ammortamento'!$E$68)</f>
        <v/>
      </c>
      <c r="I68" s="27">
        <f>IF('Piano Ammortamento'!$A$68="","",'Piano Ammortamento'!$I$67+'Piano Ammortamento'!$F$68)</f>
        <v/>
      </c>
      <c r="J68" s="42">
        <f>IF('Piano Ammortamento'!$A$68="","",IFERROR('Piano Ammortamento'!$E$68/'Piano Ammortamento'!$D$68,0))</f>
        <v/>
      </c>
      <c r="K68" s="29">
        <f>IF('Piano Ammortamento'!$A$68="","",IF('Piano Ammortamento'!$G$68&lt;=0,"Estinta","In corso"))</f>
        <v/>
      </c>
    </row>
    <row r="69">
      <c r="A69" s="20">
        <f>IF('Piano Ammortamento'!$A$68="","",IF('Piano Ammortamento'!$A$68&lt;'Calcolo Mutuo'!$E$6,'Piano Ammortamento'!$A$68+1,""))</f>
        <v/>
      </c>
      <c r="B69" s="39">
        <f>IF('Piano Ammortamento'!$A$69="","",EDATE('Calcolo Mutuo'!$B$12,'Piano Ammortamento'!$A$69-1))</f>
        <v/>
      </c>
      <c r="C69" s="22">
        <f>IF('Piano Ammortamento'!$A$69="","",'Piano Ammortamento'!$G$68)</f>
        <v/>
      </c>
      <c r="D69" s="22">
        <f>IF('Piano Ammortamento'!$A$69="","",IFERROR(-PMT('Calcolo Mutuo'!$E$7,'Calcolo Mutuo'!$E$6,'Calcolo Mutuo'!$B$8),0))</f>
        <v/>
      </c>
      <c r="E69" s="22">
        <f>IF('Piano Ammortamento'!$A$69="","",'Piano Ammortamento'!$C$69*'Calcolo Mutuo'!$E$7)</f>
        <v/>
      </c>
      <c r="F69" s="22">
        <f>IF('Piano Ammortamento'!$A$69="","",'Piano Ammortamento'!$D$69-'Piano Ammortamento'!$E$69)</f>
        <v/>
      </c>
      <c r="G69" s="22">
        <f>IF('Piano Ammortamento'!$A$69="","",MAX(0,'Piano Ammortamento'!$C$69-'Piano Ammortamento'!$F$69))</f>
        <v/>
      </c>
      <c r="H69" s="22">
        <f>IF('Piano Ammortamento'!$A$69="","",'Piano Ammortamento'!$H$68+'Piano Ammortamento'!$E$69)</f>
        <v/>
      </c>
      <c r="I69" s="22">
        <f>IF('Piano Ammortamento'!$A$69="","",'Piano Ammortamento'!$I$68+'Piano Ammortamento'!$F$69)</f>
        <v/>
      </c>
      <c r="J69" s="40">
        <f>IF('Piano Ammortamento'!$A$69="","",IFERROR('Piano Ammortamento'!$E$69/'Piano Ammortamento'!$D$69,0))</f>
        <v/>
      </c>
      <c r="K69" s="24">
        <f>IF('Piano Ammortamento'!$A$69="","",IF('Piano Ammortamento'!$G$69&lt;=0,"Estinta","In corso"))</f>
        <v/>
      </c>
    </row>
    <row r="70">
      <c r="A70" s="25">
        <f>IF('Piano Ammortamento'!$A$69="","",IF('Piano Ammortamento'!$A$69&lt;'Calcolo Mutuo'!$E$6,'Piano Ammortamento'!$A$69+1,""))</f>
        <v/>
      </c>
      <c r="B70" s="41">
        <f>IF('Piano Ammortamento'!$A$70="","",EDATE('Calcolo Mutuo'!$B$12,'Piano Ammortamento'!$A$70-1))</f>
        <v/>
      </c>
      <c r="C70" s="27">
        <f>IF('Piano Ammortamento'!$A$70="","",'Piano Ammortamento'!$G$69)</f>
        <v/>
      </c>
      <c r="D70" s="27">
        <f>IF('Piano Ammortamento'!$A$70="","",IFERROR(-PMT('Calcolo Mutuo'!$E$7,'Calcolo Mutuo'!$E$6,'Calcolo Mutuo'!$B$8),0))</f>
        <v/>
      </c>
      <c r="E70" s="27">
        <f>IF('Piano Ammortamento'!$A$70="","",'Piano Ammortamento'!$C$70*'Calcolo Mutuo'!$E$7)</f>
        <v/>
      </c>
      <c r="F70" s="27">
        <f>IF('Piano Ammortamento'!$A$70="","",'Piano Ammortamento'!$D$70-'Piano Ammortamento'!$E$70)</f>
        <v/>
      </c>
      <c r="G70" s="27">
        <f>IF('Piano Ammortamento'!$A$70="","",MAX(0,'Piano Ammortamento'!$C$70-'Piano Ammortamento'!$F$70))</f>
        <v/>
      </c>
      <c r="H70" s="27">
        <f>IF('Piano Ammortamento'!$A$70="","",'Piano Ammortamento'!$H$69+'Piano Ammortamento'!$E$70)</f>
        <v/>
      </c>
      <c r="I70" s="27">
        <f>IF('Piano Ammortamento'!$A$70="","",'Piano Ammortamento'!$I$69+'Piano Ammortamento'!$F$70)</f>
        <v/>
      </c>
      <c r="J70" s="42">
        <f>IF('Piano Ammortamento'!$A$70="","",IFERROR('Piano Ammortamento'!$E$70/'Piano Ammortamento'!$D$70,0))</f>
        <v/>
      </c>
      <c r="K70" s="29">
        <f>IF('Piano Ammortamento'!$A$70="","",IF('Piano Ammortamento'!$G$70&lt;=0,"Estinta","In corso"))</f>
        <v/>
      </c>
    </row>
    <row r="71">
      <c r="A71" s="20">
        <f>IF('Piano Ammortamento'!$A$70="","",IF('Piano Ammortamento'!$A$70&lt;'Calcolo Mutuo'!$E$6,'Piano Ammortamento'!$A$70+1,""))</f>
        <v/>
      </c>
      <c r="B71" s="39">
        <f>IF('Piano Ammortamento'!$A$71="","",EDATE('Calcolo Mutuo'!$B$12,'Piano Ammortamento'!$A$71-1))</f>
        <v/>
      </c>
      <c r="C71" s="22">
        <f>IF('Piano Ammortamento'!$A$71="","",'Piano Ammortamento'!$G$70)</f>
        <v/>
      </c>
      <c r="D71" s="22">
        <f>IF('Piano Ammortamento'!$A$71="","",IFERROR(-PMT('Calcolo Mutuo'!$E$7,'Calcolo Mutuo'!$E$6,'Calcolo Mutuo'!$B$8),0))</f>
        <v/>
      </c>
      <c r="E71" s="22">
        <f>IF('Piano Ammortamento'!$A$71="","",'Piano Ammortamento'!$C$71*'Calcolo Mutuo'!$E$7)</f>
        <v/>
      </c>
      <c r="F71" s="22">
        <f>IF('Piano Ammortamento'!$A$71="","",'Piano Ammortamento'!$D$71-'Piano Ammortamento'!$E$71)</f>
        <v/>
      </c>
      <c r="G71" s="22">
        <f>IF('Piano Ammortamento'!$A$71="","",MAX(0,'Piano Ammortamento'!$C$71-'Piano Ammortamento'!$F$71))</f>
        <v/>
      </c>
      <c r="H71" s="22">
        <f>IF('Piano Ammortamento'!$A$71="","",'Piano Ammortamento'!$H$70+'Piano Ammortamento'!$E$71)</f>
        <v/>
      </c>
      <c r="I71" s="22">
        <f>IF('Piano Ammortamento'!$A$71="","",'Piano Ammortamento'!$I$70+'Piano Ammortamento'!$F$71)</f>
        <v/>
      </c>
      <c r="J71" s="40">
        <f>IF('Piano Ammortamento'!$A$71="","",IFERROR('Piano Ammortamento'!$E$71/'Piano Ammortamento'!$D$71,0))</f>
        <v/>
      </c>
      <c r="K71" s="24">
        <f>IF('Piano Ammortamento'!$A$71="","",IF('Piano Ammortamento'!$G$71&lt;=0,"Estinta","In corso"))</f>
        <v/>
      </c>
    </row>
    <row r="72">
      <c r="A72" s="25">
        <f>IF('Piano Ammortamento'!$A$71="","",IF('Piano Ammortamento'!$A$71&lt;'Calcolo Mutuo'!$E$6,'Piano Ammortamento'!$A$71+1,""))</f>
        <v/>
      </c>
      <c r="B72" s="41">
        <f>IF('Piano Ammortamento'!$A$72="","",EDATE('Calcolo Mutuo'!$B$12,'Piano Ammortamento'!$A$72-1))</f>
        <v/>
      </c>
      <c r="C72" s="27">
        <f>IF('Piano Ammortamento'!$A$72="","",'Piano Ammortamento'!$G$71)</f>
        <v/>
      </c>
      <c r="D72" s="27">
        <f>IF('Piano Ammortamento'!$A$72="","",IFERROR(-PMT('Calcolo Mutuo'!$E$7,'Calcolo Mutuo'!$E$6,'Calcolo Mutuo'!$B$8),0))</f>
        <v/>
      </c>
      <c r="E72" s="27">
        <f>IF('Piano Ammortamento'!$A$72="","",'Piano Ammortamento'!$C$72*'Calcolo Mutuo'!$E$7)</f>
        <v/>
      </c>
      <c r="F72" s="27">
        <f>IF('Piano Ammortamento'!$A$72="","",'Piano Ammortamento'!$D$72-'Piano Ammortamento'!$E$72)</f>
        <v/>
      </c>
      <c r="G72" s="27">
        <f>IF('Piano Ammortamento'!$A$72="","",MAX(0,'Piano Ammortamento'!$C$72-'Piano Ammortamento'!$F$72))</f>
        <v/>
      </c>
      <c r="H72" s="27">
        <f>IF('Piano Ammortamento'!$A$72="","",'Piano Ammortamento'!$H$71+'Piano Ammortamento'!$E$72)</f>
        <v/>
      </c>
      <c r="I72" s="27">
        <f>IF('Piano Ammortamento'!$A$72="","",'Piano Ammortamento'!$I$71+'Piano Ammortamento'!$F$72)</f>
        <v/>
      </c>
      <c r="J72" s="42">
        <f>IF('Piano Ammortamento'!$A$72="","",IFERROR('Piano Ammortamento'!$E$72/'Piano Ammortamento'!$D$72,0))</f>
        <v/>
      </c>
      <c r="K72" s="29">
        <f>IF('Piano Ammortamento'!$A$72="","",IF('Piano Ammortamento'!$G$72&lt;=0,"Estinta","In corso"))</f>
        <v/>
      </c>
    </row>
    <row r="73">
      <c r="A73" s="20">
        <f>IF('Piano Ammortamento'!$A$72="","",IF('Piano Ammortamento'!$A$72&lt;'Calcolo Mutuo'!$E$6,'Piano Ammortamento'!$A$72+1,""))</f>
        <v/>
      </c>
      <c r="B73" s="39">
        <f>IF('Piano Ammortamento'!$A$73="","",EDATE('Calcolo Mutuo'!$B$12,'Piano Ammortamento'!$A$73-1))</f>
        <v/>
      </c>
      <c r="C73" s="22">
        <f>IF('Piano Ammortamento'!$A$73="","",'Piano Ammortamento'!$G$72)</f>
        <v/>
      </c>
      <c r="D73" s="22">
        <f>IF('Piano Ammortamento'!$A$73="","",IFERROR(-PMT('Calcolo Mutuo'!$E$7,'Calcolo Mutuo'!$E$6,'Calcolo Mutuo'!$B$8),0))</f>
        <v/>
      </c>
      <c r="E73" s="22">
        <f>IF('Piano Ammortamento'!$A$73="","",'Piano Ammortamento'!$C$73*'Calcolo Mutuo'!$E$7)</f>
        <v/>
      </c>
      <c r="F73" s="22">
        <f>IF('Piano Ammortamento'!$A$73="","",'Piano Ammortamento'!$D$73-'Piano Ammortamento'!$E$73)</f>
        <v/>
      </c>
      <c r="G73" s="22">
        <f>IF('Piano Ammortamento'!$A$73="","",MAX(0,'Piano Ammortamento'!$C$73-'Piano Ammortamento'!$F$73))</f>
        <v/>
      </c>
      <c r="H73" s="22">
        <f>IF('Piano Ammortamento'!$A$73="","",'Piano Ammortamento'!$H$72+'Piano Ammortamento'!$E$73)</f>
        <v/>
      </c>
      <c r="I73" s="22">
        <f>IF('Piano Ammortamento'!$A$73="","",'Piano Ammortamento'!$I$72+'Piano Ammortamento'!$F$73)</f>
        <v/>
      </c>
      <c r="J73" s="40">
        <f>IF('Piano Ammortamento'!$A$73="","",IFERROR('Piano Ammortamento'!$E$73/'Piano Ammortamento'!$D$73,0))</f>
        <v/>
      </c>
      <c r="K73" s="24">
        <f>IF('Piano Ammortamento'!$A$73="","",IF('Piano Ammortamento'!$G$73&lt;=0,"Estinta","In corso"))</f>
        <v/>
      </c>
    </row>
    <row r="74">
      <c r="A74" s="25">
        <f>IF('Piano Ammortamento'!$A$73="","",IF('Piano Ammortamento'!$A$73&lt;'Calcolo Mutuo'!$E$6,'Piano Ammortamento'!$A$73+1,""))</f>
        <v/>
      </c>
      <c r="B74" s="41">
        <f>IF('Piano Ammortamento'!$A$74="","",EDATE('Calcolo Mutuo'!$B$12,'Piano Ammortamento'!$A$74-1))</f>
        <v/>
      </c>
      <c r="C74" s="27">
        <f>IF('Piano Ammortamento'!$A$74="","",'Piano Ammortamento'!$G$73)</f>
        <v/>
      </c>
      <c r="D74" s="27">
        <f>IF('Piano Ammortamento'!$A$74="","",IFERROR(-PMT('Calcolo Mutuo'!$E$7,'Calcolo Mutuo'!$E$6,'Calcolo Mutuo'!$B$8),0))</f>
        <v/>
      </c>
      <c r="E74" s="27">
        <f>IF('Piano Ammortamento'!$A$74="","",'Piano Ammortamento'!$C$74*'Calcolo Mutuo'!$E$7)</f>
        <v/>
      </c>
      <c r="F74" s="27">
        <f>IF('Piano Ammortamento'!$A$74="","",'Piano Ammortamento'!$D$74-'Piano Ammortamento'!$E$74)</f>
        <v/>
      </c>
      <c r="G74" s="27">
        <f>IF('Piano Ammortamento'!$A$74="","",MAX(0,'Piano Ammortamento'!$C$74-'Piano Ammortamento'!$F$74))</f>
        <v/>
      </c>
      <c r="H74" s="27">
        <f>IF('Piano Ammortamento'!$A$74="","",'Piano Ammortamento'!$H$73+'Piano Ammortamento'!$E$74)</f>
        <v/>
      </c>
      <c r="I74" s="27">
        <f>IF('Piano Ammortamento'!$A$74="","",'Piano Ammortamento'!$I$73+'Piano Ammortamento'!$F$74)</f>
        <v/>
      </c>
      <c r="J74" s="42">
        <f>IF('Piano Ammortamento'!$A$74="","",IFERROR('Piano Ammortamento'!$E$74/'Piano Ammortamento'!$D$74,0))</f>
        <v/>
      </c>
      <c r="K74" s="29">
        <f>IF('Piano Ammortamento'!$A$74="","",IF('Piano Ammortamento'!$G$74&lt;=0,"Estinta","In corso"))</f>
        <v/>
      </c>
    </row>
    <row r="75">
      <c r="A75" s="20">
        <f>IF('Piano Ammortamento'!$A$74="","",IF('Piano Ammortamento'!$A$74&lt;'Calcolo Mutuo'!$E$6,'Piano Ammortamento'!$A$74+1,""))</f>
        <v/>
      </c>
      <c r="B75" s="39">
        <f>IF('Piano Ammortamento'!$A$75="","",EDATE('Calcolo Mutuo'!$B$12,'Piano Ammortamento'!$A$75-1))</f>
        <v/>
      </c>
      <c r="C75" s="22">
        <f>IF('Piano Ammortamento'!$A$75="","",'Piano Ammortamento'!$G$74)</f>
        <v/>
      </c>
      <c r="D75" s="22">
        <f>IF('Piano Ammortamento'!$A$75="","",IFERROR(-PMT('Calcolo Mutuo'!$E$7,'Calcolo Mutuo'!$E$6,'Calcolo Mutuo'!$B$8),0))</f>
        <v/>
      </c>
      <c r="E75" s="22">
        <f>IF('Piano Ammortamento'!$A$75="","",'Piano Ammortamento'!$C$75*'Calcolo Mutuo'!$E$7)</f>
        <v/>
      </c>
      <c r="F75" s="22">
        <f>IF('Piano Ammortamento'!$A$75="","",'Piano Ammortamento'!$D$75-'Piano Ammortamento'!$E$75)</f>
        <v/>
      </c>
      <c r="G75" s="22">
        <f>IF('Piano Ammortamento'!$A$75="","",MAX(0,'Piano Ammortamento'!$C$75-'Piano Ammortamento'!$F$75))</f>
        <v/>
      </c>
      <c r="H75" s="22">
        <f>IF('Piano Ammortamento'!$A$75="","",'Piano Ammortamento'!$H$74+'Piano Ammortamento'!$E$75)</f>
        <v/>
      </c>
      <c r="I75" s="22">
        <f>IF('Piano Ammortamento'!$A$75="","",'Piano Ammortamento'!$I$74+'Piano Ammortamento'!$F$75)</f>
        <v/>
      </c>
      <c r="J75" s="40">
        <f>IF('Piano Ammortamento'!$A$75="","",IFERROR('Piano Ammortamento'!$E$75/'Piano Ammortamento'!$D$75,0))</f>
        <v/>
      </c>
      <c r="K75" s="24">
        <f>IF('Piano Ammortamento'!$A$75="","",IF('Piano Ammortamento'!$G$75&lt;=0,"Estinta","In corso"))</f>
        <v/>
      </c>
    </row>
    <row r="76">
      <c r="A76" s="25">
        <f>IF('Piano Ammortamento'!$A$75="","",IF('Piano Ammortamento'!$A$75&lt;'Calcolo Mutuo'!$E$6,'Piano Ammortamento'!$A$75+1,""))</f>
        <v/>
      </c>
      <c r="B76" s="41">
        <f>IF('Piano Ammortamento'!$A$76="","",EDATE('Calcolo Mutuo'!$B$12,'Piano Ammortamento'!$A$76-1))</f>
        <v/>
      </c>
      <c r="C76" s="27">
        <f>IF('Piano Ammortamento'!$A$76="","",'Piano Ammortamento'!$G$75)</f>
        <v/>
      </c>
      <c r="D76" s="27">
        <f>IF('Piano Ammortamento'!$A$76="","",IFERROR(-PMT('Calcolo Mutuo'!$E$7,'Calcolo Mutuo'!$E$6,'Calcolo Mutuo'!$B$8),0))</f>
        <v/>
      </c>
      <c r="E76" s="27">
        <f>IF('Piano Ammortamento'!$A$76="","",'Piano Ammortamento'!$C$76*'Calcolo Mutuo'!$E$7)</f>
        <v/>
      </c>
      <c r="F76" s="27">
        <f>IF('Piano Ammortamento'!$A$76="","",'Piano Ammortamento'!$D$76-'Piano Ammortamento'!$E$76)</f>
        <v/>
      </c>
      <c r="G76" s="27">
        <f>IF('Piano Ammortamento'!$A$76="","",MAX(0,'Piano Ammortamento'!$C$76-'Piano Ammortamento'!$F$76))</f>
        <v/>
      </c>
      <c r="H76" s="27">
        <f>IF('Piano Ammortamento'!$A$76="","",'Piano Ammortamento'!$H$75+'Piano Ammortamento'!$E$76)</f>
        <v/>
      </c>
      <c r="I76" s="27">
        <f>IF('Piano Ammortamento'!$A$76="","",'Piano Ammortamento'!$I$75+'Piano Ammortamento'!$F$76)</f>
        <v/>
      </c>
      <c r="J76" s="42">
        <f>IF('Piano Ammortamento'!$A$76="","",IFERROR('Piano Ammortamento'!$E$76/'Piano Ammortamento'!$D$76,0))</f>
        <v/>
      </c>
      <c r="K76" s="29">
        <f>IF('Piano Ammortamento'!$A$76="","",IF('Piano Ammortamento'!$G$76&lt;=0,"Estinta","In corso"))</f>
        <v/>
      </c>
    </row>
    <row r="77">
      <c r="A77" s="20">
        <f>IF('Piano Ammortamento'!$A$76="","",IF('Piano Ammortamento'!$A$76&lt;'Calcolo Mutuo'!$E$6,'Piano Ammortamento'!$A$76+1,""))</f>
        <v/>
      </c>
      <c r="B77" s="39">
        <f>IF('Piano Ammortamento'!$A$77="","",EDATE('Calcolo Mutuo'!$B$12,'Piano Ammortamento'!$A$77-1))</f>
        <v/>
      </c>
      <c r="C77" s="22">
        <f>IF('Piano Ammortamento'!$A$77="","",'Piano Ammortamento'!$G$76)</f>
        <v/>
      </c>
      <c r="D77" s="22">
        <f>IF('Piano Ammortamento'!$A$77="","",IFERROR(-PMT('Calcolo Mutuo'!$E$7,'Calcolo Mutuo'!$E$6,'Calcolo Mutuo'!$B$8),0))</f>
        <v/>
      </c>
      <c r="E77" s="22">
        <f>IF('Piano Ammortamento'!$A$77="","",'Piano Ammortamento'!$C$77*'Calcolo Mutuo'!$E$7)</f>
        <v/>
      </c>
      <c r="F77" s="22">
        <f>IF('Piano Ammortamento'!$A$77="","",'Piano Ammortamento'!$D$77-'Piano Ammortamento'!$E$77)</f>
        <v/>
      </c>
      <c r="G77" s="22">
        <f>IF('Piano Ammortamento'!$A$77="","",MAX(0,'Piano Ammortamento'!$C$77-'Piano Ammortamento'!$F$77))</f>
        <v/>
      </c>
      <c r="H77" s="22">
        <f>IF('Piano Ammortamento'!$A$77="","",'Piano Ammortamento'!$H$76+'Piano Ammortamento'!$E$77)</f>
        <v/>
      </c>
      <c r="I77" s="22">
        <f>IF('Piano Ammortamento'!$A$77="","",'Piano Ammortamento'!$I$76+'Piano Ammortamento'!$F$77)</f>
        <v/>
      </c>
      <c r="J77" s="40">
        <f>IF('Piano Ammortamento'!$A$77="","",IFERROR('Piano Ammortamento'!$E$77/'Piano Ammortamento'!$D$77,0))</f>
        <v/>
      </c>
      <c r="K77" s="24">
        <f>IF('Piano Ammortamento'!$A$77="","",IF('Piano Ammortamento'!$G$77&lt;=0,"Estinta","In corso"))</f>
        <v/>
      </c>
    </row>
    <row r="78">
      <c r="A78" s="25">
        <f>IF('Piano Ammortamento'!$A$77="","",IF('Piano Ammortamento'!$A$77&lt;'Calcolo Mutuo'!$E$6,'Piano Ammortamento'!$A$77+1,""))</f>
        <v/>
      </c>
      <c r="B78" s="41">
        <f>IF('Piano Ammortamento'!$A$78="","",EDATE('Calcolo Mutuo'!$B$12,'Piano Ammortamento'!$A$78-1))</f>
        <v/>
      </c>
      <c r="C78" s="27">
        <f>IF('Piano Ammortamento'!$A$78="","",'Piano Ammortamento'!$G$77)</f>
        <v/>
      </c>
      <c r="D78" s="27">
        <f>IF('Piano Ammortamento'!$A$78="","",IFERROR(-PMT('Calcolo Mutuo'!$E$7,'Calcolo Mutuo'!$E$6,'Calcolo Mutuo'!$B$8),0))</f>
        <v/>
      </c>
      <c r="E78" s="27">
        <f>IF('Piano Ammortamento'!$A$78="","",'Piano Ammortamento'!$C$78*'Calcolo Mutuo'!$E$7)</f>
        <v/>
      </c>
      <c r="F78" s="27">
        <f>IF('Piano Ammortamento'!$A$78="","",'Piano Ammortamento'!$D$78-'Piano Ammortamento'!$E$78)</f>
        <v/>
      </c>
      <c r="G78" s="27">
        <f>IF('Piano Ammortamento'!$A$78="","",MAX(0,'Piano Ammortamento'!$C$78-'Piano Ammortamento'!$F$78))</f>
        <v/>
      </c>
      <c r="H78" s="27">
        <f>IF('Piano Ammortamento'!$A$78="","",'Piano Ammortamento'!$H$77+'Piano Ammortamento'!$E$78)</f>
        <v/>
      </c>
      <c r="I78" s="27">
        <f>IF('Piano Ammortamento'!$A$78="","",'Piano Ammortamento'!$I$77+'Piano Ammortamento'!$F$78)</f>
        <v/>
      </c>
      <c r="J78" s="42">
        <f>IF('Piano Ammortamento'!$A$78="","",IFERROR('Piano Ammortamento'!$E$78/'Piano Ammortamento'!$D$78,0))</f>
        <v/>
      </c>
      <c r="K78" s="29">
        <f>IF('Piano Ammortamento'!$A$78="","",IF('Piano Ammortamento'!$G$78&lt;=0,"Estinta","In corso"))</f>
        <v/>
      </c>
    </row>
    <row r="79">
      <c r="A79" s="20">
        <f>IF('Piano Ammortamento'!$A$78="","",IF('Piano Ammortamento'!$A$78&lt;'Calcolo Mutuo'!$E$6,'Piano Ammortamento'!$A$78+1,""))</f>
        <v/>
      </c>
      <c r="B79" s="39">
        <f>IF('Piano Ammortamento'!$A$79="","",EDATE('Calcolo Mutuo'!$B$12,'Piano Ammortamento'!$A$79-1))</f>
        <v/>
      </c>
      <c r="C79" s="22">
        <f>IF('Piano Ammortamento'!$A$79="","",'Piano Ammortamento'!$G$78)</f>
        <v/>
      </c>
      <c r="D79" s="22">
        <f>IF('Piano Ammortamento'!$A$79="","",IFERROR(-PMT('Calcolo Mutuo'!$E$7,'Calcolo Mutuo'!$E$6,'Calcolo Mutuo'!$B$8),0))</f>
        <v/>
      </c>
      <c r="E79" s="22">
        <f>IF('Piano Ammortamento'!$A$79="","",'Piano Ammortamento'!$C$79*'Calcolo Mutuo'!$E$7)</f>
        <v/>
      </c>
      <c r="F79" s="22">
        <f>IF('Piano Ammortamento'!$A$79="","",'Piano Ammortamento'!$D$79-'Piano Ammortamento'!$E$79)</f>
        <v/>
      </c>
      <c r="G79" s="22">
        <f>IF('Piano Ammortamento'!$A$79="","",MAX(0,'Piano Ammortamento'!$C$79-'Piano Ammortamento'!$F$79))</f>
        <v/>
      </c>
      <c r="H79" s="22">
        <f>IF('Piano Ammortamento'!$A$79="","",'Piano Ammortamento'!$H$78+'Piano Ammortamento'!$E$79)</f>
        <v/>
      </c>
      <c r="I79" s="22">
        <f>IF('Piano Ammortamento'!$A$79="","",'Piano Ammortamento'!$I$78+'Piano Ammortamento'!$F$79)</f>
        <v/>
      </c>
      <c r="J79" s="40">
        <f>IF('Piano Ammortamento'!$A$79="","",IFERROR('Piano Ammortamento'!$E$79/'Piano Ammortamento'!$D$79,0))</f>
        <v/>
      </c>
      <c r="K79" s="24">
        <f>IF('Piano Ammortamento'!$A$79="","",IF('Piano Ammortamento'!$G$79&lt;=0,"Estinta","In corso"))</f>
        <v/>
      </c>
    </row>
    <row r="80">
      <c r="A80" s="25">
        <f>IF('Piano Ammortamento'!$A$79="","",IF('Piano Ammortamento'!$A$79&lt;'Calcolo Mutuo'!$E$6,'Piano Ammortamento'!$A$79+1,""))</f>
        <v/>
      </c>
      <c r="B80" s="41">
        <f>IF('Piano Ammortamento'!$A$80="","",EDATE('Calcolo Mutuo'!$B$12,'Piano Ammortamento'!$A$80-1))</f>
        <v/>
      </c>
      <c r="C80" s="27">
        <f>IF('Piano Ammortamento'!$A$80="","",'Piano Ammortamento'!$G$79)</f>
        <v/>
      </c>
      <c r="D80" s="27">
        <f>IF('Piano Ammortamento'!$A$80="","",IFERROR(-PMT('Calcolo Mutuo'!$E$7,'Calcolo Mutuo'!$E$6,'Calcolo Mutuo'!$B$8),0))</f>
        <v/>
      </c>
      <c r="E80" s="27">
        <f>IF('Piano Ammortamento'!$A$80="","",'Piano Ammortamento'!$C$80*'Calcolo Mutuo'!$E$7)</f>
        <v/>
      </c>
      <c r="F80" s="27">
        <f>IF('Piano Ammortamento'!$A$80="","",'Piano Ammortamento'!$D$80-'Piano Ammortamento'!$E$80)</f>
        <v/>
      </c>
      <c r="G80" s="27">
        <f>IF('Piano Ammortamento'!$A$80="","",MAX(0,'Piano Ammortamento'!$C$80-'Piano Ammortamento'!$F$80))</f>
        <v/>
      </c>
      <c r="H80" s="27">
        <f>IF('Piano Ammortamento'!$A$80="","",'Piano Ammortamento'!$H$79+'Piano Ammortamento'!$E$80)</f>
        <v/>
      </c>
      <c r="I80" s="27">
        <f>IF('Piano Ammortamento'!$A$80="","",'Piano Ammortamento'!$I$79+'Piano Ammortamento'!$F$80)</f>
        <v/>
      </c>
      <c r="J80" s="42">
        <f>IF('Piano Ammortamento'!$A$80="","",IFERROR('Piano Ammortamento'!$E$80/'Piano Ammortamento'!$D$80,0))</f>
        <v/>
      </c>
      <c r="K80" s="29">
        <f>IF('Piano Ammortamento'!$A$80="","",IF('Piano Ammortamento'!$G$80&lt;=0,"Estinta","In corso"))</f>
        <v/>
      </c>
    </row>
    <row r="81">
      <c r="A81" s="20">
        <f>IF('Piano Ammortamento'!$A$80="","",IF('Piano Ammortamento'!$A$80&lt;'Calcolo Mutuo'!$E$6,'Piano Ammortamento'!$A$80+1,""))</f>
        <v/>
      </c>
      <c r="B81" s="39">
        <f>IF('Piano Ammortamento'!$A$81="","",EDATE('Calcolo Mutuo'!$B$12,'Piano Ammortamento'!$A$81-1))</f>
        <v/>
      </c>
      <c r="C81" s="22">
        <f>IF('Piano Ammortamento'!$A$81="","",'Piano Ammortamento'!$G$80)</f>
        <v/>
      </c>
      <c r="D81" s="22">
        <f>IF('Piano Ammortamento'!$A$81="","",IFERROR(-PMT('Calcolo Mutuo'!$E$7,'Calcolo Mutuo'!$E$6,'Calcolo Mutuo'!$B$8),0))</f>
        <v/>
      </c>
      <c r="E81" s="22">
        <f>IF('Piano Ammortamento'!$A$81="","",'Piano Ammortamento'!$C$81*'Calcolo Mutuo'!$E$7)</f>
        <v/>
      </c>
      <c r="F81" s="22">
        <f>IF('Piano Ammortamento'!$A$81="","",'Piano Ammortamento'!$D$81-'Piano Ammortamento'!$E$81)</f>
        <v/>
      </c>
      <c r="G81" s="22">
        <f>IF('Piano Ammortamento'!$A$81="","",MAX(0,'Piano Ammortamento'!$C$81-'Piano Ammortamento'!$F$81))</f>
        <v/>
      </c>
      <c r="H81" s="22">
        <f>IF('Piano Ammortamento'!$A$81="","",'Piano Ammortamento'!$H$80+'Piano Ammortamento'!$E$81)</f>
        <v/>
      </c>
      <c r="I81" s="22">
        <f>IF('Piano Ammortamento'!$A$81="","",'Piano Ammortamento'!$I$80+'Piano Ammortamento'!$F$81)</f>
        <v/>
      </c>
      <c r="J81" s="40">
        <f>IF('Piano Ammortamento'!$A$81="","",IFERROR('Piano Ammortamento'!$E$81/'Piano Ammortamento'!$D$81,0))</f>
        <v/>
      </c>
      <c r="K81" s="24">
        <f>IF('Piano Ammortamento'!$A$81="","",IF('Piano Ammortamento'!$G$81&lt;=0,"Estinta","In corso"))</f>
        <v/>
      </c>
    </row>
    <row r="82">
      <c r="A82" s="25">
        <f>IF('Piano Ammortamento'!$A$81="","",IF('Piano Ammortamento'!$A$81&lt;'Calcolo Mutuo'!$E$6,'Piano Ammortamento'!$A$81+1,""))</f>
        <v/>
      </c>
      <c r="B82" s="41">
        <f>IF('Piano Ammortamento'!$A$82="","",EDATE('Calcolo Mutuo'!$B$12,'Piano Ammortamento'!$A$82-1))</f>
        <v/>
      </c>
      <c r="C82" s="27">
        <f>IF('Piano Ammortamento'!$A$82="","",'Piano Ammortamento'!$G$81)</f>
        <v/>
      </c>
      <c r="D82" s="27">
        <f>IF('Piano Ammortamento'!$A$82="","",IFERROR(-PMT('Calcolo Mutuo'!$E$7,'Calcolo Mutuo'!$E$6,'Calcolo Mutuo'!$B$8),0))</f>
        <v/>
      </c>
      <c r="E82" s="27">
        <f>IF('Piano Ammortamento'!$A$82="","",'Piano Ammortamento'!$C$82*'Calcolo Mutuo'!$E$7)</f>
        <v/>
      </c>
      <c r="F82" s="27">
        <f>IF('Piano Ammortamento'!$A$82="","",'Piano Ammortamento'!$D$82-'Piano Ammortamento'!$E$82)</f>
        <v/>
      </c>
      <c r="G82" s="27">
        <f>IF('Piano Ammortamento'!$A$82="","",MAX(0,'Piano Ammortamento'!$C$82-'Piano Ammortamento'!$F$82))</f>
        <v/>
      </c>
      <c r="H82" s="27">
        <f>IF('Piano Ammortamento'!$A$82="","",'Piano Ammortamento'!$H$81+'Piano Ammortamento'!$E$82)</f>
        <v/>
      </c>
      <c r="I82" s="27">
        <f>IF('Piano Ammortamento'!$A$82="","",'Piano Ammortamento'!$I$81+'Piano Ammortamento'!$F$82)</f>
        <v/>
      </c>
      <c r="J82" s="42">
        <f>IF('Piano Ammortamento'!$A$82="","",IFERROR('Piano Ammortamento'!$E$82/'Piano Ammortamento'!$D$82,0))</f>
        <v/>
      </c>
      <c r="K82" s="29">
        <f>IF('Piano Ammortamento'!$A$82="","",IF('Piano Ammortamento'!$G$82&lt;=0,"Estinta","In corso"))</f>
        <v/>
      </c>
    </row>
    <row r="83">
      <c r="A83" s="20">
        <f>IF('Piano Ammortamento'!$A$82="","",IF('Piano Ammortamento'!$A$82&lt;'Calcolo Mutuo'!$E$6,'Piano Ammortamento'!$A$82+1,""))</f>
        <v/>
      </c>
      <c r="B83" s="39">
        <f>IF('Piano Ammortamento'!$A$83="","",EDATE('Calcolo Mutuo'!$B$12,'Piano Ammortamento'!$A$83-1))</f>
        <v/>
      </c>
      <c r="C83" s="22">
        <f>IF('Piano Ammortamento'!$A$83="","",'Piano Ammortamento'!$G$82)</f>
        <v/>
      </c>
      <c r="D83" s="22">
        <f>IF('Piano Ammortamento'!$A$83="","",IFERROR(-PMT('Calcolo Mutuo'!$E$7,'Calcolo Mutuo'!$E$6,'Calcolo Mutuo'!$B$8),0))</f>
        <v/>
      </c>
      <c r="E83" s="22">
        <f>IF('Piano Ammortamento'!$A$83="","",'Piano Ammortamento'!$C$83*'Calcolo Mutuo'!$E$7)</f>
        <v/>
      </c>
      <c r="F83" s="22">
        <f>IF('Piano Ammortamento'!$A$83="","",'Piano Ammortamento'!$D$83-'Piano Ammortamento'!$E$83)</f>
        <v/>
      </c>
      <c r="G83" s="22">
        <f>IF('Piano Ammortamento'!$A$83="","",MAX(0,'Piano Ammortamento'!$C$83-'Piano Ammortamento'!$F$83))</f>
        <v/>
      </c>
      <c r="H83" s="22">
        <f>IF('Piano Ammortamento'!$A$83="","",'Piano Ammortamento'!$H$82+'Piano Ammortamento'!$E$83)</f>
        <v/>
      </c>
      <c r="I83" s="22">
        <f>IF('Piano Ammortamento'!$A$83="","",'Piano Ammortamento'!$I$82+'Piano Ammortamento'!$F$83)</f>
        <v/>
      </c>
      <c r="J83" s="40">
        <f>IF('Piano Ammortamento'!$A$83="","",IFERROR('Piano Ammortamento'!$E$83/'Piano Ammortamento'!$D$83,0))</f>
        <v/>
      </c>
      <c r="K83" s="24">
        <f>IF('Piano Ammortamento'!$A$83="","",IF('Piano Ammortamento'!$G$83&lt;=0,"Estinta","In corso"))</f>
        <v/>
      </c>
    </row>
    <row r="84">
      <c r="A84" s="25">
        <f>IF('Piano Ammortamento'!$A$83="","",IF('Piano Ammortamento'!$A$83&lt;'Calcolo Mutuo'!$E$6,'Piano Ammortamento'!$A$83+1,""))</f>
        <v/>
      </c>
      <c r="B84" s="41">
        <f>IF('Piano Ammortamento'!$A$84="","",EDATE('Calcolo Mutuo'!$B$12,'Piano Ammortamento'!$A$84-1))</f>
        <v/>
      </c>
      <c r="C84" s="27">
        <f>IF('Piano Ammortamento'!$A$84="","",'Piano Ammortamento'!$G$83)</f>
        <v/>
      </c>
      <c r="D84" s="27">
        <f>IF('Piano Ammortamento'!$A$84="","",IFERROR(-PMT('Calcolo Mutuo'!$E$7,'Calcolo Mutuo'!$E$6,'Calcolo Mutuo'!$B$8),0))</f>
        <v/>
      </c>
      <c r="E84" s="27">
        <f>IF('Piano Ammortamento'!$A$84="","",'Piano Ammortamento'!$C$84*'Calcolo Mutuo'!$E$7)</f>
        <v/>
      </c>
      <c r="F84" s="27">
        <f>IF('Piano Ammortamento'!$A$84="","",'Piano Ammortamento'!$D$84-'Piano Ammortamento'!$E$84)</f>
        <v/>
      </c>
      <c r="G84" s="27">
        <f>IF('Piano Ammortamento'!$A$84="","",MAX(0,'Piano Ammortamento'!$C$84-'Piano Ammortamento'!$F$84))</f>
        <v/>
      </c>
      <c r="H84" s="27">
        <f>IF('Piano Ammortamento'!$A$84="","",'Piano Ammortamento'!$H$83+'Piano Ammortamento'!$E$84)</f>
        <v/>
      </c>
      <c r="I84" s="27">
        <f>IF('Piano Ammortamento'!$A$84="","",'Piano Ammortamento'!$I$83+'Piano Ammortamento'!$F$84)</f>
        <v/>
      </c>
      <c r="J84" s="42">
        <f>IF('Piano Ammortamento'!$A$84="","",IFERROR('Piano Ammortamento'!$E$84/'Piano Ammortamento'!$D$84,0))</f>
        <v/>
      </c>
      <c r="K84" s="29">
        <f>IF('Piano Ammortamento'!$A$84="","",IF('Piano Ammortamento'!$G$84&lt;=0,"Estinta","In corso"))</f>
        <v/>
      </c>
    </row>
    <row r="85">
      <c r="A85" s="20">
        <f>IF('Piano Ammortamento'!$A$84="","",IF('Piano Ammortamento'!$A$84&lt;'Calcolo Mutuo'!$E$6,'Piano Ammortamento'!$A$84+1,""))</f>
        <v/>
      </c>
      <c r="B85" s="39">
        <f>IF('Piano Ammortamento'!$A$85="","",EDATE('Calcolo Mutuo'!$B$12,'Piano Ammortamento'!$A$85-1))</f>
        <v/>
      </c>
      <c r="C85" s="22">
        <f>IF('Piano Ammortamento'!$A$85="","",'Piano Ammortamento'!$G$84)</f>
        <v/>
      </c>
      <c r="D85" s="22">
        <f>IF('Piano Ammortamento'!$A$85="","",IFERROR(-PMT('Calcolo Mutuo'!$E$7,'Calcolo Mutuo'!$E$6,'Calcolo Mutuo'!$B$8),0))</f>
        <v/>
      </c>
      <c r="E85" s="22">
        <f>IF('Piano Ammortamento'!$A$85="","",'Piano Ammortamento'!$C$85*'Calcolo Mutuo'!$E$7)</f>
        <v/>
      </c>
      <c r="F85" s="22">
        <f>IF('Piano Ammortamento'!$A$85="","",'Piano Ammortamento'!$D$85-'Piano Ammortamento'!$E$85)</f>
        <v/>
      </c>
      <c r="G85" s="22">
        <f>IF('Piano Ammortamento'!$A$85="","",MAX(0,'Piano Ammortamento'!$C$85-'Piano Ammortamento'!$F$85))</f>
        <v/>
      </c>
      <c r="H85" s="22">
        <f>IF('Piano Ammortamento'!$A$85="","",'Piano Ammortamento'!$H$84+'Piano Ammortamento'!$E$85)</f>
        <v/>
      </c>
      <c r="I85" s="22">
        <f>IF('Piano Ammortamento'!$A$85="","",'Piano Ammortamento'!$I$84+'Piano Ammortamento'!$F$85)</f>
        <v/>
      </c>
      <c r="J85" s="40">
        <f>IF('Piano Ammortamento'!$A$85="","",IFERROR('Piano Ammortamento'!$E$85/'Piano Ammortamento'!$D$85,0))</f>
        <v/>
      </c>
      <c r="K85" s="24">
        <f>IF('Piano Ammortamento'!$A$85="","",IF('Piano Ammortamento'!$G$85&lt;=0,"Estinta","In corso"))</f>
        <v/>
      </c>
    </row>
    <row r="86">
      <c r="A86" s="25">
        <f>IF('Piano Ammortamento'!$A$85="","",IF('Piano Ammortamento'!$A$85&lt;'Calcolo Mutuo'!$E$6,'Piano Ammortamento'!$A$85+1,""))</f>
        <v/>
      </c>
      <c r="B86" s="41">
        <f>IF('Piano Ammortamento'!$A$86="","",EDATE('Calcolo Mutuo'!$B$12,'Piano Ammortamento'!$A$86-1))</f>
        <v/>
      </c>
      <c r="C86" s="27">
        <f>IF('Piano Ammortamento'!$A$86="","",'Piano Ammortamento'!$G$85)</f>
        <v/>
      </c>
      <c r="D86" s="27">
        <f>IF('Piano Ammortamento'!$A$86="","",IFERROR(-PMT('Calcolo Mutuo'!$E$7,'Calcolo Mutuo'!$E$6,'Calcolo Mutuo'!$B$8),0))</f>
        <v/>
      </c>
      <c r="E86" s="27">
        <f>IF('Piano Ammortamento'!$A$86="","",'Piano Ammortamento'!$C$86*'Calcolo Mutuo'!$E$7)</f>
        <v/>
      </c>
      <c r="F86" s="27">
        <f>IF('Piano Ammortamento'!$A$86="","",'Piano Ammortamento'!$D$86-'Piano Ammortamento'!$E$86)</f>
        <v/>
      </c>
      <c r="G86" s="27">
        <f>IF('Piano Ammortamento'!$A$86="","",MAX(0,'Piano Ammortamento'!$C$86-'Piano Ammortamento'!$F$86))</f>
        <v/>
      </c>
      <c r="H86" s="27">
        <f>IF('Piano Ammortamento'!$A$86="","",'Piano Ammortamento'!$H$85+'Piano Ammortamento'!$E$86)</f>
        <v/>
      </c>
      <c r="I86" s="27">
        <f>IF('Piano Ammortamento'!$A$86="","",'Piano Ammortamento'!$I$85+'Piano Ammortamento'!$F$86)</f>
        <v/>
      </c>
      <c r="J86" s="42">
        <f>IF('Piano Ammortamento'!$A$86="","",IFERROR('Piano Ammortamento'!$E$86/'Piano Ammortamento'!$D$86,0))</f>
        <v/>
      </c>
      <c r="K86" s="29">
        <f>IF('Piano Ammortamento'!$A$86="","",IF('Piano Ammortamento'!$G$86&lt;=0,"Estinta","In corso"))</f>
        <v/>
      </c>
    </row>
    <row r="87">
      <c r="A87" s="20">
        <f>IF('Piano Ammortamento'!$A$86="","",IF('Piano Ammortamento'!$A$86&lt;'Calcolo Mutuo'!$E$6,'Piano Ammortamento'!$A$86+1,""))</f>
        <v/>
      </c>
      <c r="B87" s="39">
        <f>IF('Piano Ammortamento'!$A$87="","",EDATE('Calcolo Mutuo'!$B$12,'Piano Ammortamento'!$A$87-1))</f>
        <v/>
      </c>
      <c r="C87" s="22">
        <f>IF('Piano Ammortamento'!$A$87="","",'Piano Ammortamento'!$G$86)</f>
        <v/>
      </c>
      <c r="D87" s="22">
        <f>IF('Piano Ammortamento'!$A$87="","",IFERROR(-PMT('Calcolo Mutuo'!$E$7,'Calcolo Mutuo'!$E$6,'Calcolo Mutuo'!$B$8),0))</f>
        <v/>
      </c>
      <c r="E87" s="22">
        <f>IF('Piano Ammortamento'!$A$87="","",'Piano Ammortamento'!$C$87*'Calcolo Mutuo'!$E$7)</f>
        <v/>
      </c>
      <c r="F87" s="22">
        <f>IF('Piano Ammortamento'!$A$87="","",'Piano Ammortamento'!$D$87-'Piano Ammortamento'!$E$87)</f>
        <v/>
      </c>
      <c r="G87" s="22">
        <f>IF('Piano Ammortamento'!$A$87="","",MAX(0,'Piano Ammortamento'!$C$87-'Piano Ammortamento'!$F$87))</f>
        <v/>
      </c>
      <c r="H87" s="22">
        <f>IF('Piano Ammortamento'!$A$87="","",'Piano Ammortamento'!$H$86+'Piano Ammortamento'!$E$87)</f>
        <v/>
      </c>
      <c r="I87" s="22">
        <f>IF('Piano Ammortamento'!$A$87="","",'Piano Ammortamento'!$I$86+'Piano Ammortamento'!$F$87)</f>
        <v/>
      </c>
      <c r="J87" s="40">
        <f>IF('Piano Ammortamento'!$A$87="","",IFERROR('Piano Ammortamento'!$E$87/'Piano Ammortamento'!$D$87,0))</f>
        <v/>
      </c>
      <c r="K87" s="24">
        <f>IF('Piano Ammortamento'!$A$87="","",IF('Piano Ammortamento'!$G$87&lt;=0,"Estinta","In corso"))</f>
        <v/>
      </c>
    </row>
    <row r="88">
      <c r="A88" s="25">
        <f>IF('Piano Ammortamento'!$A$87="","",IF('Piano Ammortamento'!$A$87&lt;'Calcolo Mutuo'!$E$6,'Piano Ammortamento'!$A$87+1,""))</f>
        <v/>
      </c>
      <c r="B88" s="41">
        <f>IF('Piano Ammortamento'!$A$88="","",EDATE('Calcolo Mutuo'!$B$12,'Piano Ammortamento'!$A$88-1))</f>
        <v/>
      </c>
      <c r="C88" s="27">
        <f>IF('Piano Ammortamento'!$A$88="","",'Piano Ammortamento'!$G$87)</f>
        <v/>
      </c>
      <c r="D88" s="27">
        <f>IF('Piano Ammortamento'!$A$88="","",IFERROR(-PMT('Calcolo Mutuo'!$E$7,'Calcolo Mutuo'!$E$6,'Calcolo Mutuo'!$B$8),0))</f>
        <v/>
      </c>
      <c r="E88" s="27">
        <f>IF('Piano Ammortamento'!$A$88="","",'Piano Ammortamento'!$C$88*'Calcolo Mutuo'!$E$7)</f>
        <v/>
      </c>
      <c r="F88" s="27">
        <f>IF('Piano Ammortamento'!$A$88="","",'Piano Ammortamento'!$D$88-'Piano Ammortamento'!$E$88)</f>
        <v/>
      </c>
      <c r="G88" s="27">
        <f>IF('Piano Ammortamento'!$A$88="","",MAX(0,'Piano Ammortamento'!$C$88-'Piano Ammortamento'!$F$88))</f>
        <v/>
      </c>
      <c r="H88" s="27">
        <f>IF('Piano Ammortamento'!$A$88="","",'Piano Ammortamento'!$H$87+'Piano Ammortamento'!$E$88)</f>
        <v/>
      </c>
      <c r="I88" s="27">
        <f>IF('Piano Ammortamento'!$A$88="","",'Piano Ammortamento'!$I$87+'Piano Ammortamento'!$F$88)</f>
        <v/>
      </c>
      <c r="J88" s="42">
        <f>IF('Piano Ammortamento'!$A$88="","",IFERROR('Piano Ammortamento'!$E$88/'Piano Ammortamento'!$D$88,0))</f>
        <v/>
      </c>
      <c r="K88" s="29">
        <f>IF('Piano Ammortamento'!$A$88="","",IF('Piano Ammortamento'!$G$88&lt;=0,"Estinta","In corso"))</f>
        <v/>
      </c>
    </row>
    <row r="89">
      <c r="A89" s="20">
        <f>IF('Piano Ammortamento'!$A$88="","",IF('Piano Ammortamento'!$A$88&lt;'Calcolo Mutuo'!$E$6,'Piano Ammortamento'!$A$88+1,""))</f>
        <v/>
      </c>
      <c r="B89" s="39">
        <f>IF('Piano Ammortamento'!$A$89="","",EDATE('Calcolo Mutuo'!$B$12,'Piano Ammortamento'!$A$89-1))</f>
        <v/>
      </c>
      <c r="C89" s="22">
        <f>IF('Piano Ammortamento'!$A$89="","",'Piano Ammortamento'!$G$88)</f>
        <v/>
      </c>
      <c r="D89" s="22">
        <f>IF('Piano Ammortamento'!$A$89="","",IFERROR(-PMT('Calcolo Mutuo'!$E$7,'Calcolo Mutuo'!$E$6,'Calcolo Mutuo'!$B$8),0))</f>
        <v/>
      </c>
      <c r="E89" s="22">
        <f>IF('Piano Ammortamento'!$A$89="","",'Piano Ammortamento'!$C$89*'Calcolo Mutuo'!$E$7)</f>
        <v/>
      </c>
      <c r="F89" s="22">
        <f>IF('Piano Ammortamento'!$A$89="","",'Piano Ammortamento'!$D$89-'Piano Ammortamento'!$E$89)</f>
        <v/>
      </c>
      <c r="G89" s="22">
        <f>IF('Piano Ammortamento'!$A$89="","",MAX(0,'Piano Ammortamento'!$C$89-'Piano Ammortamento'!$F$89))</f>
        <v/>
      </c>
      <c r="H89" s="22">
        <f>IF('Piano Ammortamento'!$A$89="","",'Piano Ammortamento'!$H$88+'Piano Ammortamento'!$E$89)</f>
        <v/>
      </c>
      <c r="I89" s="22">
        <f>IF('Piano Ammortamento'!$A$89="","",'Piano Ammortamento'!$I$88+'Piano Ammortamento'!$F$89)</f>
        <v/>
      </c>
      <c r="J89" s="40">
        <f>IF('Piano Ammortamento'!$A$89="","",IFERROR('Piano Ammortamento'!$E$89/'Piano Ammortamento'!$D$89,0))</f>
        <v/>
      </c>
      <c r="K89" s="24">
        <f>IF('Piano Ammortamento'!$A$89="","",IF('Piano Ammortamento'!$G$89&lt;=0,"Estinta","In corso"))</f>
        <v/>
      </c>
    </row>
    <row r="90">
      <c r="A90" s="25">
        <f>IF('Piano Ammortamento'!$A$89="","",IF('Piano Ammortamento'!$A$89&lt;'Calcolo Mutuo'!$E$6,'Piano Ammortamento'!$A$89+1,""))</f>
        <v/>
      </c>
      <c r="B90" s="41">
        <f>IF('Piano Ammortamento'!$A$90="","",EDATE('Calcolo Mutuo'!$B$12,'Piano Ammortamento'!$A$90-1))</f>
        <v/>
      </c>
      <c r="C90" s="27">
        <f>IF('Piano Ammortamento'!$A$90="","",'Piano Ammortamento'!$G$89)</f>
        <v/>
      </c>
      <c r="D90" s="27">
        <f>IF('Piano Ammortamento'!$A$90="","",IFERROR(-PMT('Calcolo Mutuo'!$E$7,'Calcolo Mutuo'!$E$6,'Calcolo Mutuo'!$B$8),0))</f>
        <v/>
      </c>
      <c r="E90" s="27">
        <f>IF('Piano Ammortamento'!$A$90="","",'Piano Ammortamento'!$C$90*'Calcolo Mutuo'!$E$7)</f>
        <v/>
      </c>
      <c r="F90" s="27">
        <f>IF('Piano Ammortamento'!$A$90="","",'Piano Ammortamento'!$D$90-'Piano Ammortamento'!$E$90)</f>
        <v/>
      </c>
      <c r="G90" s="27">
        <f>IF('Piano Ammortamento'!$A$90="","",MAX(0,'Piano Ammortamento'!$C$90-'Piano Ammortamento'!$F$90))</f>
        <v/>
      </c>
      <c r="H90" s="27">
        <f>IF('Piano Ammortamento'!$A$90="","",'Piano Ammortamento'!$H$89+'Piano Ammortamento'!$E$90)</f>
        <v/>
      </c>
      <c r="I90" s="27">
        <f>IF('Piano Ammortamento'!$A$90="","",'Piano Ammortamento'!$I$89+'Piano Ammortamento'!$F$90)</f>
        <v/>
      </c>
      <c r="J90" s="42">
        <f>IF('Piano Ammortamento'!$A$90="","",IFERROR('Piano Ammortamento'!$E$90/'Piano Ammortamento'!$D$90,0))</f>
        <v/>
      </c>
      <c r="K90" s="29">
        <f>IF('Piano Ammortamento'!$A$90="","",IF('Piano Ammortamento'!$G$90&lt;=0,"Estinta","In corso"))</f>
        <v/>
      </c>
    </row>
    <row r="91">
      <c r="A91" s="20">
        <f>IF('Piano Ammortamento'!$A$90="","",IF('Piano Ammortamento'!$A$90&lt;'Calcolo Mutuo'!$E$6,'Piano Ammortamento'!$A$90+1,""))</f>
        <v/>
      </c>
      <c r="B91" s="39">
        <f>IF('Piano Ammortamento'!$A$91="","",EDATE('Calcolo Mutuo'!$B$12,'Piano Ammortamento'!$A$91-1))</f>
        <v/>
      </c>
      <c r="C91" s="22">
        <f>IF('Piano Ammortamento'!$A$91="","",'Piano Ammortamento'!$G$90)</f>
        <v/>
      </c>
      <c r="D91" s="22">
        <f>IF('Piano Ammortamento'!$A$91="","",IFERROR(-PMT('Calcolo Mutuo'!$E$7,'Calcolo Mutuo'!$E$6,'Calcolo Mutuo'!$B$8),0))</f>
        <v/>
      </c>
      <c r="E91" s="22">
        <f>IF('Piano Ammortamento'!$A$91="","",'Piano Ammortamento'!$C$91*'Calcolo Mutuo'!$E$7)</f>
        <v/>
      </c>
      <c r="F91" s="22">
        <f>IF('Piano Ammortamento'!$A$91="","",'Piano Ammortamento'!$D$91-'Piano Ammortamento'!$E$91)</f>
        <v/>
      </c>
      <c r="G91" s="22">
        <f>IF('Piano Ammortamento'!$A$91="","",MAX(0,'Piano Ammortamento'!$C$91-'Piano Ammortamento'!$F$91))</f>
        <v/>
      </c>
      <c r="H91" s="22">
        <f>IF('Piano Ammortamento'!$A$91="","",'Piano Ammortamento'!$H$90+'Piano Ammortamento'!$E$91)</f>
        <v/>
      </c>
      <c r="I91" s="22">
        <f>IF('Piano Ammortamento'!$A$91="","",'Piano Ammortamento'!$I$90+'Piano Ammortamento'!$F$91)</f>
        <v/>
      </c>
      <c r="J91" s="40">
        <f>IF('Piano Ammortamento'!$A$91="","",IFERROR('Piano Ammortamento'!$E$91/'Piano Ammortamento'!$D$91,0))</f>
        <v/>
      </c>
      <c r="K91" s="24">
        <f>IF('Piano Ammortamento'!$A$91="","",IF('Piano Ammortamento'!$G$91&lt;=0,"Estinta","In corso"))</f>
        <v/>
      </c>
    </row>
    <row r="92">
      <c r="A92" s="25">
        <f>IF('Piano Ammortamento'!$A$91="","",IF('Piano Ammortamento'!$A$91&lt;'Calcolo Mutuo'!$E$6,'Piano Ammortamento'!$A$91+1,""))</f>
        <v/>
      </c>
      <c r="B92" s="41">
        <f>IF('Piano Ammortamento'!$A$92="","",EDATE('Calcolo Mutuo'!$B$12,'Piano Ammortamento'!$A$92-1))</f>
        <v/>
      </c>
      <c r="C92" s="27">
        <f>IF('Piano Ammortamento'!$A$92="","",'Piano Ammortamento'!$G$91)</f>
        <v/>
      </c>
      <c r="D92" s="27">
        <f>IF('Piano Ammortamento'!$A$92="","",IFERROR(-PMT('Calcolo Mutuo'!$E$7,'Calcolo Mutuo'!$E$6,'Calcolo Mutuo'!$B$8),0))</f>
        <v/>
      </c>
      <c r="E92" s="27">
        <f>IF('Piano Ammortamento'!$A$92="","",'Piano Ammortamento'!$C$92*'Calcolo Mutuo'!$E$7)</f>
        <v/>
      </c>
      <c r="F92" s="27">
        <f>IF('Piano Ammortamento'!$A$92="","",'Piano Ammortamento'!$D$92-'Piano Ammortamento'!$E$92)</f>
        <v/>
      </c>
      <c r="G92" s="27">
        <f>IF('Piano Ammortamento'!$A$92="","",MAX(0,'Piano Ammortamento'!$C$92-'Piano Ammortamento'!$F$92))</f>
        <v/>
      </c>
      <c r="H92" s="27">
        <f>IF('Piano Ammortamento'!$A$92="","",'Piano Ammortamento'!$H$91+'Piano Ammortamento'!$E$92)</f>
        <v/>
      </c>
      <c r="I92" s="27">
        <f>IF('Piano Ammortamento'!$A$92="","",'Piano Ammortamento'!$I$91+'Piano Ammortamento'!$F$92)</f>
        <v/>
      </c>
      <c r="J92" s="42">
        <f>IF('Piano Ammortamento'!$A$92="","",IFERROR('Piano Ammortamento'!$E$92/'Piano Ammortamento'!$D$92,0))</f>
        <v/>
      </c>
      <c r="K92" s="29">
        <f>IF('Piano Ammortamento'!$A$92="","",IF('Piano Ammortamento'!$G$92&lt;=0,"Estinta","In corso"))</f>
        <v/>
      </c>
    </row>
    <row r="93">
      <c r="A93" s="20">
        <f>IF('Piano Ammortamento'!$A$92="","",IF('Piano Ammortamento'!$A$92&lt;'Calcolo Mutuo'!$E$6,'Piano Ammortamento'!$A$92+1,""))</f>
        <v/>
      </c>
      <c r="B93" s="39">
        <f>IF('Piano Ammortamento'!$A$93="","",EDATE('Calcolo Mutuo'!$B$12,'Piano Ammortamento'!$A$93-1))</f>
        <v/>
      </c>
      <c r="C93" s="22">
        <f>IF('Piano Ammortamento'!$A$93="","",'Piano Ammortamento'!$G$92)</f>
        <v/>
      </c>
      <c r="D93" s="22">
        <f>IF('Piano Ammortamento'!$A$93="","",IFERROR(-PMT('Calcolo Mutuo'!$E$7,'Calcolo Mutuo'!$E$6,'Calcolo Mutuo'!$B$8),0))</f>
        <v/>
      </c>
      <c r="E93" s="22">
        <f>IF('Piano Ammortamento'!$A$93="","",'Piano Ammortamento'!$C$93*'Calcolo Mutuo'!$E$7)</f>
        <v/>
      </c>
      <c r="F93" s="22">
        <f>IF('Piano Ammortamento'!$A$93="","",'Piano Ammortamento'!$D$93-'Piano Ammortamento'!$E$93)</f>
        <v/>
      </c>
      <c r="G93" s="22">
        <f>IF('Piano Ammortamento'!$A$93="","",MAX(0,'Piano Ammortamento'!$C$93-'Piano Ammortamento'!$F$93))</f>
        <v/>
      </c>
      <c r="H93" s="22">
        <f>IF('Piano Ammortamento'!$A$93="","",'Piano Ammortamento'!$H$92+'Piano Ammortamento'!$E$93)</f>
        <v/>
      </c>
      <c r="I93" s="22">
        <f>IF('Piano Ammortamento'!$A$93="","",'Piano Ammortamento'!$I$92+'Piano Ammortamento'!$F$93)</f>
        <v/>
      </c>
      <c r="J93" s="40">
        <f>IF('Piano Ammortamento'!$A$93="","",IFERROR('Piano Ammortamento'!$E$93/'Piano Ammortamento'!$D$93,0))</f>
        <v/>
      </c>
      <c r="K93" s="24">
        <f>IF('Piano Ammortamento'!$A$93="","",IF('Piano Ammortamento'!$G$93&lt;=0,"Estinta","In corso"))</f>
        <v/>
      </c>
    </row>
    <row r="94">
      <c r="A94" s="25">
        <f>IF('Piano Ammortamento'!$A$93="","",IF('Piano Ammortamento'!$A$93&lt;'Calcolo Mutuo'!$E$6,'Piano Ammortamento'!$A$93+1,""))</f>
        <v/>
      </c>
      <c r="B94" s="41">
        <f>IF('Piano Ammortamento'!$A$94="","",EDATE('Calcolo Mutuo'!$B$12,'Piano Ammortamento'!$A$94-1))</f>
        <v/>
      </c>
      <c r="C94" s="27">
        <f>IF('Piano Ammortamento'!$A$94="","",'Piano Ammortamento'!$G$93)</f>
        <v/>
      </c>
      <c r="D94" s="27">
        <f>IF('Piano Ammortamento'!$A$94="","",IFERROR(-PMT('Calcolo Mutuo'!$E$7,'Calcolo Mutuo'!$E$6,'Calcolo Mutuo'!$B$8),0))</f>
        <v/>
      </c>
      <c r="E94" s="27">
        <f>IF('Piano Ammortamento'!$A$94="","",'Piano Ammortamento'!$C$94*'Calcolo Mutuo'!$E$7)</f>
        <v/>
      </c>
      <c r="F94" s="27">
        <f>IF('Piano Ammortamento'!$A$94="","",'Piano Ammortamento'!$D$94-'Piano Ammortamento'!$E$94)</f>
        <v/>
      </c>
      <c r="G94" s="27">
        <f>IF('Piano Ammortamento'!$A$94="","",MAX(0,'Piano Ammortamento'!$C$94-'Piano Ammortamento'!$F$94))</f>
        <v/>
      </c>
      <c r="H94" s="27">
        <f>IF('Piano Ammortamento'!$A$94="","",'Piano Ammortamento'!$H$93+'Piano Ammortamento'!$E$94)</f>
        <v/>
      </c>
      <c r="I94" s="27">
        <f>IF('Piano Ammortamento'!$A$94="","",'Piano Ammortamento'!$I$93+'Piano Ammortamento'!$F$94)</f>
        <v/>
      </c>
      <c r="J94" s="42">
        <f>IF('Piano Ammortamento'!$A$94="","",IFERROR('Piano Ammortamento'!$E$94/'Piano Ammortamento'!$D$94,0))</f>
        <v/>
      </c>
      <c r="K94" s="29">
        <f>IF('Piano Ammortamento'!$A$94="","",IF('Piano Ammortamento'!$G$94&lt;=0,"Estinta","In corso"))</f>
        <v/>
      </c>
    </row>
    <row r="95">
      <c r="A95" s="20">
        <f>IF('Piano Ammortamento'!$A$94="","",IF('Piano Ammortamento'!$A$94&lt;'Calcolo Mutuo'!$E$6,'Piano Ammortamento'!$A$94+1,""))</f>
        <v/>
      </c>
      <c r="B95" s="39">
        <f>IF('Piano Ammortamento'!$A$95="","",EDATE('Calcolo Mutuo'!$B$12,'Piano Ammortamento'!$A$95-1))</f>
        <v/>
      </c>
      <c r="C95" s="22">
        <f>IF('Piano Ammortamento'!$A$95="","",'Piano Ammortamento'!$G$94)</f>
        <v/>
      </c>
      <c r="D95" s="22">
        <f>IF('Piano Ammortamento'!$A$95="","",IFERROR(-PMT('Calcolo Mutuo'!$E$7,'Calcolo Mutuo'!$E$6,'Calcolo Mutuo'!$B$8),0))</f>
        <v/>
      </c>
      <c r="E95" s="22">
        <f>IF('Piano Ammortamento'!$A$95="","",'Piano Ammortamento'!$C$95*'Calcolo Mutuo'!$E$7)</f>
        <v/>
      </c>
      <c r="F95" s="22">
        <f>IF('Piano Ammortamento'!$A$95="","",'Piano Ammortamento'!$D$95-'Piano Ammortamento'!$E$95)</f>
        <v/>
      </c>
      <c r="G95" s="22">
        <f>IF('Piano Ammortamento'!$A$95="","",MAX(0,'Piano Ammortamento'!$C$95-'Piano Ammortamento'!$F$95))</f>
        <v/>
      </c>
      <c r="H95" s="22">
        <f>IF('Piano Ammortamento'!$A$95="","",'Piano Ammortamento'!$H$94+'Piano Ammortamento'!$E$95)</f>
        <v/>
      </c>
      <c r="I95" s="22">
        <f>IF('Piano Ammortamento'!$A$95="","",'Piano Ammortamento'!$I$94+'Piano Ammortamento'!$F$95)</f>
        <v/>
      </c>
      <c r="J95" s="40">
        <f>IF('Piano Ammortamento'!$A$95="","",IFERROR('Piano Ammortamento'!$E$95/'Piano Ammortamento'!$D$95,0))</f>
        <v/>
      </c>
      <c r="K95" s="24">
        <f>IF('Piano Ammortamento'!$A$95="","",IF('Piano Ammortamento'!$G$95&lt;=0,"Estinta","In corso"))</f>
        <v/>
      </c>
    </row>
    <row r="96">
      <c r="A96" s="25">
        <f>IF('Piano Ammortamento'!$A$95="","",IF('Piano Ammortamento'!$A$95&lt;'Calcolo Mutuo'!$E$6,'Piano Ammortamento'!$A$95+1,""))</f>
        <v/>
      </c>
      <c r="B96" s="41">
        <f>IF('Piano Ammortamento'!$A$96="","",EDATE('Calcolo Mutuo'!$B$12,'Piano Ammortamento'!$A$96-1))</f>
        <v/>
      </c>
      <c r="C96" s="27">
        <f>IF('Piano Ammortamento'!$A$96="","",'Piano Ammortamento'!$G$95)</f>
        <v/>
      </c>
      <c r="D96" s="27">
        <f>IF('Piano Ammortamento'!$A$96="","",IFERROR(-PMT('Calcolo Mutuo'!$E$7,'Calcolo Mutuo'!$E$6,'Calcolo Mutuo'!$B$8),0))</f>
        <v/>
      </c>
      <c r="E96" s="27">
        <f>IF('Piano Ammortamento'!$A$96="","",'Piano Ammortamento'!$C$96*'Calcolo Mutuo'!$E$7)</f>
        <v/>
      </c>
      <c r="F96" s="27">
        <f>IF('Piano Ammortamento'!$A$96="","",'Piano Ammortamento'!$D$96-'Piano Ammortamento'!$E$96)</f>
        <v/>
      </c>
      <c r="G96" s="27">
        <f>IF('Piano Ammortamento'!$A$96="","",MAX(0,'Piano Ammortamento'!$C$96-'Piano Ammortamento'!$F$96))</f>
        <v/>
      </c>
      <c r="H96" s="27">
        <f>IF('Piano Ammortamento'!$A$96="","",'Piano Ammortamento'!$H$95+'Piano Ammortamento'!$E$96)</f>
        <v/>
      </c>
      <c r="I96" s="27">
        <f>IF('Piano Ammortamento'!$A$96="","",'Piano Ammortamento'!$I$95+'Piano Ammortamento'!$F$96)</f>
        <v/>
      </c>
      <c r="J96" s="42">
        <f>IF('Piano Ammortamento'!$A$96="","",IFERROR('Piano Ammortamento'!$E$96/'Piano Ammortamento'!$D$96,0))</f>
        <v/>
      </c>
      <c r="K96" s="29">
        <f>IF('Piano Ammortamento'!$A$96="","",IF('Piano Ammortamento'!$G$96&lt;=0,"Estinta","In corso"))</f>
        <v/>
      </c>
    </row>
    <row r="97">
      <c r="A97" s="20">
        <f>IF('Piano Ammortamento'!$A$96="","",IF('Piano Ammortamento'!$A$96&lt;'Calcolo Mutuo'!$E$6,'Piano Ammortamento'!$A$96+1,""))</f>
        <v/>
      </c>
      <c r="B97" s="39">
        <f>IF('Piano Ammortamento'!$A$97="","",EDATE('Calcolo Mutuo'!$B$12,'Piano Ammortamento'!$A$97-1))</f>
        <v/>
      </c>
      <c r="C97" s="22">
        <f>IF('Piano Ammortamento'!$A$97="","",'Piano Ammortamento'!$G$96)</f>
        <v/>
      </c>
      <c r="D97" s="22">
        <f>IF('Piano Ammortamento'!$A$97="","",IFERROR(-PMT('Calcolo Mutuo'!$E$7,'Calcolo Mutuo'!$E$6,'Calcolo Mutuo'!$B$8),0))</f>
        <v/>
      </c>
      <c r="E97" s="22">
        <f>IF('Piano Ammortamento'!$A$97="","",'Piano Ammortamento'!$C$97*'Calcolo Mutuo'!$E$7)</f>
        <v/>
      </c>
      <c r="F97" s="22">
        <f>IF('Piano Ammortamento'!$A$97="","",'Piano Ammortamento'!$D$97-'Piano Ammortamento'!$E$97)</f>
        <v/>
      </c>
      <c r="G97" s="22">
        <f>IF('Piano Ammortamento'!$A$97="","",MAX(0,'Piano Ammortamento'!$C$97-'Piano Ammortamento'!$F$97))</f>
        <v/>
      </c>
      <c r="H97" s="22">
        <f>IF('Piano Ammortamento'!$A$97="","",'Piano Ammortamento'!$H$96+'Piano Ammortamento'!$E$97)</f>
        <v/>
      </c>
      <c r="I97" s="22">
        <f>IF('Piano Ammortamento'!$A$97="","",'Piano Ammortamento'!$I$96+'Piano Ammortamento'!$F$97)</f>
        <v/>
      </c>
      <c r="J97" s="40">
        <f>IF('Piano Ammortamento'!$A$97="","",IFERROR('Piano Ammortamento'!$E$97/'Piano Ammortamento'!$D$97,0))</f>
        <v/>
      </c>
      <c r="K97" s="24">
        <f>IF('Piano Ammortamento'!$A$97="","",IF('Piano Ammortamento'!$G$97&lt;=0,"Estinta","In corso"))</f>
        <v/>
      </c>
    </row>
    <row r="98">
      <c r="A98" s="25">
        <f>IF('Piano Ammortamento'!$A$97="","",IF('Piano Ammortamento'!$A$97&lt;'Calcolo Mutuo'!$E$6,'Piano Ammortamento'!$A$97+1,""))</f>
        <v/>
      </c>
      <c r="B98" s="41">
        <f>IF('Piano Ammortamento'!$A$98="","",EDATE('Calcolo Mutuo'!$B$12,'Piano Ammortamento'!$A$98-1))</f>
        <v/>
      </c>
      <c r="C98" s="27">
        <f>IF('Piano Ammortamento'!$A$98="","",'Piano Ammortamento'!$G$97)</f>
        <v/>
      </c>
      <c r="D98" s="27">
        <f>IF('Piano Ammortamento'!$A$98="","",IFERROR(-PMT('Calcolo Mutuo'!$E$7,'Calcolo Mutuo'!$E$6,'Calcolo Mutuo'!$B$8),0))</f>
        <v/>
      </c>
      <c r="E98" s="27">
        <f>IF('Piano Ammortamento'!$A$98="","",'Piano Ammortamento'!$C$98*'Calcolo Mutuo'!$E$7)</f>
        <v/>
      </c>
      <c r="F98" s="27">
        <f>IF('Piano Ammortamento'!$A$98="","",'Piano Ammortamento'!$D$98-'Piano Ammortamento'!$E$98)</f>
        <v/>
      </c>
      <c r="G98" s="27">
        <f>IF('Piano Ammortamento'!$A$98="","",MAX(0,'Piano Ammortamento'!$C$98-'Piano Ammortamento'!$F$98))</f>
        <v/>
      </c>
      <c r="H98" s="27">
        <f>IF('Piano Ammortamento'!$A$98="","",'Piano Ammortamento'!$H$97+'Piano Ammortamento'!$E$98)</f>
        <v/>
      </c>
      <c r="I98" s="27">
        <f>IF('Piano Ammortamento'!$A$98="","",'Piano Ammortamento'!$I$97+'Piano Ammortamento'!$F$98)</f>
        <v/>
      </c>
      <c r="J98" s="42">
        <f>IF('Piano Ammortamento'!$A$98="","",IFERROR('Piano Ammortamento'!$E$98/'Piano Ammortamento'!$D$98,0))</f>
        <v/>
      </c>
      <c r="K98" s="29">
        <f>IF('Piano Ammortamento'!$A$98="","",IF('Piano Ammortamento'!$G$98&lt;=0,"Estinta","In corso"))</f>
        <v/>
      </c>
    </row>
    <row r="99">
      <c r="A99" s="20">
        <f>IF('Piano Ammortamento'!$A$98="","",IF('Piano Ammortamento'!$A$98&lt;'Calcolo Mutuo'!$E$6,'Piano Ammortamento'!$A$98+1,""))</f>
        <v/>
      </c>
      <c r="B99" s="39">
        <f>IF('Piano Ammortamento'!$A$99="","",EDATE('Calcolo Mutuo'!$B$12,'Piano Ammortamento'!$A$99-1))</f>
        <v/>
      </c>
      <c r="C99" s="22">
        <f>IF('Piano Ammortamento'!$A$99="","",'Piano Ammortamento'!$G$98)</f>
        <v/>
      </c>
      <c r="D99" s="22">
        <f>IF('Piano Ammortamento'!$A$99="","",IFERROR(-PMT('Calcolo Mutuo'!$E$7,'Calcolo Mutuo'!$E$6,'Calcolo Mutuo'!$B$8),0))</f>
        <v/>
      </c>
      <c r="E99" s="22">
        <f>IF('Piano Ammortamento'!$A$99="","",'Piano Ammortamento'!$C$99*'Calcolo Mutuo'!$E$7)</f>
        <v/>
      </c>
      <c r="F99" s="22">
        <f>IF('Piano Ammortamento'!$A$99="","",'Piano Ammortamento'!$D$99-'Piano Ammortamento'!$E$99)</f>
        <v/>
      </c>
      <c r="G99" s="22">
        <f>IF('Piano Ammortamento'!$A$99="","",MAX(0,'Piano Ammortamento'!$C$99-'Piano Ammortamento'!$F$99))</f>
        <v/>
      </c>
      <c r="H99" s="22">
        <f>IF('Piano Ammortamento'!$A$99="","",'Piano Ammortamento'!$H$98+'Piano Ammortamento'!$E$99)</f>
        <v/>
      </c>
      <c r="I99" s="22">
        <f>IF('Piano Ammortamento'!$A$99="","",'Piano Ammortamento'!$I$98+'Piano Ammortamento'!$F$99)</f>
        <v/>
      </c>
      <c r="J99" s="40">
        <f>IF('Piano Ammortamento'!$A$99="","",IFERROR('Piano Ammortamento'!$E$99/'Piano Ammortamento'!$D$99,0))</f>
        <v/>
      </c>
      <c r="K99" s="24">
        <f>IF('Piano Ammortamento'!$A$99="","",IF('Piano Ammortamento'!$G$99&lt;=0,"Estinta","In corso"))</f>
        <v/>
      </c>
    </row>
    <row r="100">
      <c r="A100" s="25">
        <f>IF('Piano Ammortamento'!$A$99="","",IF('Piano Ammortamento'!$A$99&lt;'Calcolo Mutuo'!$E$6,'Piano Ammortamento'!$A$99+1,""))</f>
        <v/>
      </c>
      <c r="B100" s="41">
        <f>IF('Piano Ammortamento'!$A$100="","",EDATE('Calcolo Mutuo'!$B$12,'Piano Ammortamento'!$A$100-1))</f>
        <v/>
      </c>
      <c r="C100" s="27">
        <f>IF('Piano Ammortamento'!$A$100="","",'Piano Ammortamento'!$G$99)</f>
        <v/>
      </c>
      <c r="D100" s="27">
        <f>IF('Piano Ammortamento'!$A$100="","",IFERROR(-PMT('Calcolo Mutuo'!$E$7,'Calcolo Mutuo'!$E$6,'Calcolo Mutuo'!$B$8),0))</f>
        <v/>
      </c>
      <c r="E100" s="27">
        <f>IF('Piano Ammortamento'!$A$100="","",'Piano Ammortamento'!$C$100*'Calcolo Mutuo'!$E$7)</f>
        <v/>
      </c>
      <c r="F100" s="27">
        <f>IF('Piano Ammortamento'!$A$100="","",'Piano Ammortamento'!$D$100-'Piano Ammortamento'!$E$100)</f>
        <v/>
      </c>
      <c r="G100" s="27">
        <f>IF('Piano Ammortamento'!$A$100="","",MAX(0,'Piano Ammortamento'!$C$100-'Piano Ammortamento'!$F$100))</f>
        <v/>
      </c>
      <c r="H100" s="27">
        <f>IF('Piano Ammortamento'!$A$100="","",'Piano Ammortamento'!$H$99+'Piano Ammortamento'!$E$100)</f>
        <v/>
      </c>
      <c r="I100" s="27">
        <f>IF('Piano Ammortamento'!$A$100="","",'Piano Ammortamento'!$I$99+'Piano Ammortamento'!$F$100)</f>
        <v/>
      </c>
      <c r="J100" s="42">
        <f>IF('Piano Ammortamento'!$A$100="","",IFERROR('Piano Ammortamento'!$E$100/'Piano Ammortamento'!$D$100,0))</f>
        <v/>
      </c>
      <c r="K100" s="29">
        <f>IF('Piano Ammortamento'!$A$100="","",IF('Piano Ammortamento'!$G$100&lt;=0,"Estinta","In corso"))</f>
        <v/>
      </c>
    </row>
    <row r="101">
      <c r="A101" s="20">
        <f>IF('Piano Ammortamento'!$A$100="","",IF('Piano Ammortamento'!$A$100&lt;'Calcolo Mutuo'!$E$6,'Piano Ammortamento'!$A$100+1,""))</f>
        <v/>
      </c>
      <c r="B101" s="39">
        <f>IF('Piano Ammortamento'!$A$101="","",EDATE('Calcolo Mutuo'!$B$12,'Piano Ammortamento'!$A$101-1))</f>
        <v/>
      </c>
      <c r="C101" s="22">
        <f>IF('Piano Ammortamento'!$A$101="","",'Piano Ammortamento'!$G$100)</f>
        <v/>
      </c>
      <c r="D101" s="22">
        <f>IF('Piano Ammortamento'!$A$101="","",IFERROR(-PMT('Calcolo Mutuo'!$E$7,'Calcolo Mutuo'!$E$6,'Calcolo Mutuo'!$B$8),0))</f>
        <v/>
      </c>
      <c r="E101" s="22">
        <f>IF('Piano Ammortamento'!$A$101="","",'Piano Ammortamento'!$C$101*'Calcolo Mutuo'!$E$7)</f>
        <v/>
      </c>
      <c r="F101" s="22">
        <f>IF('Piano Ammortamento'!$A$101="","",'Piano Ammortamento'!$D$101-'Piano Ammortamento'!$E$101)</f>
        <v/>
      </c>
      <c r="G101" s="22">
        <f>IF('Piano Ammortamento'!$A$101="","",MAX(0,'Piano Ammortamento'!$C$101-'Piano Ammortamento'!$F$101))</f>
        <v/>
      </c>
      <c r="H101" s="22">
        <f>IF('Piano Ammortamento'!$A$101="","",'Piano Ammortamento'!$H$100+'Piano Ammortamento'!$E$101)</f>
        <v/>
      </c>
      <c r="I101" s="22">
        <f>IF('Piano Ammortamento'!$A$101="","",'Piano Ammortamento'!$I$100+'Piano Ammortamento'!$F$101)</f>
        <v/>
      </c>
      <c r="J101" s="40">
        <f>IF('Piano Ammortamento'!$A$101="","",IFERROR('Piano Ammortamento'!$E$101/'Piano Ammortamento'!$D$101,0))</f>
        <v/>
      </c>
      <c r="K101" s="24">
        <f>IF('Piano Ammortamento'!$A$101="","",IF('Piano Ammortamento'!$G$101&lt;=0,"Estinta","In corso"))</f>
        <v/>
      </c>
    </row>
    <row r="102">
      <c r="A102" s="25">
        <f>IF('Piano Ammortamento'!$A$101="","",IF('Piano Ammortamento'!$A$101&lt;'Calcolo Mutuo'!$E$6,'Piano Ammortamento'!$A$101+1,""))</f>
        <v/>
      </c>
      <c r="B102" s="41">
        <f>IF('Piano Ammortamento'!$A$102="","",EDATE('Calcolo Mutuo'!$B$12,'Piano Ammortamento'!$A$102-1))</f>
        <v/>
      </c>
      <c r="C102" s="27">
        <f>IF('Piano Ammortamento'!$A$102="","",'Piano Ammortamento'!$G$101)</f>
        <v/>
      </c>
      <c r="D102" s="27">
        <f>IF('Piano Ammortamento'!$A$102="","",IFERROR(-PMT('Calcolo Mutuo'!$E$7,'Calcolo Mutuo'!$E$6,'Calcolo Mutuo'!$B$8),0))</f>
        <v/>
      </c>
      <c r="E102" s="27">
        <f>IF('Piano Ammortamento'!$A$102="","",'Piano Ammortamento'!$C$102*'Calcolo Mutuo'!$E$7)</f>
        <v/>
      </c>
      <c r="F102" s="27">
        <f>IF('Piano Ammortamento'!$A$102="","",'Piano Ammortamento'!$D$102-'Piano Ammortamento'!$E$102)</f>
        <v/>
      </c>
      <c r="G102" s="27">
        <f>IF('Piano Ammortamento'!$A$102="","",MAX(0,'Piano Ammortamento'!$C$102-'Piano Ammortamento'!$F$102))</f>
        <v/>
      </c>
      <c r="H102" s="27">
        <f>IF('Piano Ammortamento'!$A$102="","",'Piano Ammortamento'!$H$101+'Piano Ammortamento'!$E$102)</f>
        <v/>
      </c>
      <c r="I102" s="27">
        <f>IF('Piano Ammortamento'!$A$102="","",'Piano Ammortamento'!$I$101+'Piano Ammortamento'!$F$102)</f>
        <v/>
      </c>
      <c r="J102" s="42">
        <f>IF('Piano Ammortamento'!$A$102="","",IFERROR('Piano Ammortamento'!$E$102/'Piano Ammortamento'!$D$102,0))</f>
        <v/>
      </c>
      <c r="K102" s="29">
        <f>IF('Piano Ammortamento'!$A$102="","",IF('Piano Ammortamento'!$G$102&lt;=0,"Estinta","In corso"))</f>
        <v/>
      </c>
    </row>
    <row r="103">
      <c r="A103" s="20">
        <f>IF('Piano Ammortamento'!$A$102="","",IF('Piano Ammortamento'!$A$102&lt;'Calcolo Mutuo'!$E$6,'Piano Ammortamento'!$A$102+1,""))</f>
        <v/>
      </c>
      <c r="B103" s="39">
        <f>IF('Piano Ammortamento'!$A$103="","",EDATE('Calcolo Mutuo'!$B$12,'Piano Ammortamento'!$A$103-1))</f>
        <v/>
      </c>
      <c r="C103" s="22">
        <f>IF('Piano Ammortamento'!$A$103="","",'Piano Ammortamento'!$G$102)</f>
        <v/>
      </c>
      <c r="D103" s="22">
        <f>IF('Piano Ammortamento'!$A$103="","",IFERROR(-PMT('Calcolo Mutuo'!$E$7,'Calcolo Mutuo'!$E$6,'Calcolo Mutuo'!$B$8),0))</f>
        <v/>
      </c>
      <c r="E103" s="22">
        <f>IF('Piano Ammortamento'!$A$103="","",'Piano Ammortamento'!$C$103*'Calcolo Mutuo'!$E$7)</f>
        <v/>
      </c>
      <c r="F103" s="22">
        <f>IF('Piano Ammortamento'!$A$103="","",'Piano Ammortamento'!$D$103-'Piano Ammortamento'!$E$103)</f>
        <v/>
      </c>
      <c r="G103" s="22">
        <f>IF('Piano Ammortamento'!$A$103="","",MAX(0,'Piano Ammortamento'!$C$103-'Piano Ammortamento'!$F$103))</f>
        <v/>
      </c>
      <c r="H103" s="22">
        <f>IF('Piano Ammortamento'!$A$103="","",'Piano Ammortamento'!$H$102+'Piano Ammortamento'!$E$103)</f>
        <v/>
      </c>
      <c r="I103" s="22">
        <f>IF('Piano Ammortamento'!$A$103="","",'Piano Ammortamento'!$I$102+'Piano Ammortamento'!$F$103)</f>
        <v/>
      </c>
      <c r="J103" s="40">
        <f>IF('Piano Ammortamento'!$A$103="","",IFERROR('Piano Ammortamento'!$E$103/'Piano Ammortamento'!$D$103,0))</f>
        <v/>
      </c>
      <c r="K103" s="24">
        <f>IF('Piano Ammortamento'!$A$103="","",IF('Piano Ammortamento'!$G$103&lt;=0,"Estinta","In corso"))</f>
        <v/>
      </c>
    </row>
    <row r="104">
      <c r="A104" s="25">
        <f>IF('Piano Ammortamento'!$A$103="","",IF('Piano Ammortamento'!$A$103&lt;'Calcolo Mutuo'!$E$6,'Piano Ammortamento'!$A$103+1,""))</f>
        <v/>
      </c>
      <c r="B104" s="41">
        <f>IF('Piano Ammortamento'!$A$104="","",EDATE('Calcolo Mutuo'!$B$12,'Piano Ammortamento'!$A$104-1))</f>
        <v/>
      </c>
      <c r="C104" s="27">
        <f>IF('Piano Ammortamento'!$A$104="","",'Piano Ammortamento'!$G$103)</f>
        <v/>
      </c>
      <c r="D104" s="27">
        <f>IF('Piano Ammortamento'!$A$104="","",IFERROR(-PMT('Calcolo Mutuo'!$E$7,'Calcolo Mutuo'!$E$6,'Calcolo Mutuo'!$B$8),0))</f>
        <v/>
      </c>
      <c r="E104" s="27">
        <f>IF('Piano Ammortamento'!$A$104="","",'Piano Ammortamento'!$C$104*'Calcolo Mutuo'!$E$7)</f>
        <v/>
      </c>
      <c r="F104" s="27">
        <f>IF('Piano Ammortamento'!$A$104="","",'Piano Ammortamento'!$D$104-'Piano Ammortamento'!$E$104)</f>
        <v/>
      </c>
      <c r="G104" s="27">
        <f>IF('Piano Ammortamento'!$A$104="","",MAX(0,'Piano Ammortamento'!$C$104-'Piano Ammortamento'!$F$104))</f>
        <v/>
      </c>
      <c r="H104" s="27">
        <f>IF('Piano Ammortamento'!$A$104="","",'Piano Ammortamento'!$H$103+'Piano Ammortamento'!$E$104)</f>
        <v/>
      </c>
      <c r="I104" s="27">
        <f>IF('Piano Ammortamento'!$A$104="","",'Piano Ammortamento'!$I$103+'Piano Ammortamento'!$F$104)</f>
        <v/>
      </c>
      <c r="J104" s="42">
        <f>IF('Piano Ammortamento'!$A$104="","",IFERROR('Piano Ammortamento'!$E$104/'Piano Ammortamento'!$D$104,0))</f>
        <v/>
      </c>
      <c r="K104" s="29">
        <f>IF('Piano Ammortamento'!$A$104="","",IF('Piano Ammortamento'!$G$104&lt;=0,"Estinta","In corso"))</f>
        <v/>
      </c>
    </row>
    <row r="105">
      <c r="A105" s="20">
        <f>IF('Piano Ammortamento'!$A$104="","",IF('Piano Ammortamento'!$A$104&lt;'Calcolo Mutuo'!$E$6,'Piano Ammortamento'!$A$104+1,""))</f>
        <v/>
      </c>
      <c r="B105" s="39">
        <f>IF('Piano Ammortamento'!$A$105="","",EDATE('Calcolo Mutuo'!$B$12,'Piano Ammortamento'!$A$105-1))</f>
        <v/>
      </c>
      <c r="C105" s="22">
        <f>IF('Piano Ammortamento'!$A$105="","",'Piano Ammortamento'!$G$104)</f>
        <v/>
      </c>
      <c r="D105" s="22">
        <f>IF('Piano Ammortamento'!$A$105="","",IFERROR(-PMT('Calcolo Mutuo'!$E$7,'Calcolo Mutuo'!$E$6,'Calcolo Mutuo'!$B$8),0))</f>
        <v/>
      </c>
      <c r="E105" s="22">
        <f>IF('Piano Ammortamento'!$A$105="","",'Piano Ammortamento'!$C$105*'Calcolo Mutuo'!$E$7)</f>
        <v/>
      </c>
      <c r="F105" s="22">
        <f>IF('Piano Ammortamento'!$A$105="","",'Piano Ammortamento'!$D$105-'Piano Ammortamento'!$E$105)</f>
        <v/>
      </c>
      <c r="G105" s="22">
        <f>IF('Piano Ammortamento'!$A$105="","",MAX(0,'Piano Ammortamento'!$C$105-'Piano Ammortamento'!$F$105))</f>
        <v/>
      </c>
      <c r="H105" s="22">
        <f>IF('Piano Ammortamento'!$A$105="","",'Piano Ammortamento'!$H$104+'Piano Ammortamento'!$E$105)</f>
        <v/>
      </c>
      <c r="I105" s="22">
        <f>IF('Piano Ammortamento'!$A$105="","",'Piano Ammortamento'!$I$104+'Piano Ammortamento'!$F$105)</f>
        <v/>
      </c>
      <c r="J105" s="40">
        <f>IF('Piano Ammortamento'!$A$105="","",IFERROR('Piano Ammortamento'!$E$105/'Piano Ammortamento'!$D$105,0))</f>
        <v/>
      </c>
      <c r="K105" s="24">
        <f>IF('Piano Ammortamento'!$A$105="","",IF('Piano Ammortamento'!$G$105&lt;=0,"Estinta","In corso"))</f>
        <v/>
      </c>
    </row>
    <row r="106">
      <c r="A106" s="25">
        <f>IF('Piano Ammortamento'!$A$105="","",IF('Piano Ammortamento'!$A$105&lt;'Calcolo Mutuo'!$E$6,'Piano Ammortamento'!$A$105+1,""))</f>
        <v/>
      </c>
      <c r="B106" s="41">
        <f>IF('Piano Ammortamento'!$A$106="","",EDATE('Calcolo Mutuo'!$B$12,'Piano Ammortamento'!$A$106-1))</f>
        <v/>
      </c>
      <c r="C106" s="27">
        <f>IF('Piano Ammortamento'!$A$106="","",'Piano Ammortamento'!$G$105)</f>
        <v/>
      </c>
      <c r="D106" s="27">
        <f>IF('Piano Ammortamento'!$A$106="","",IFERROR(-PMT('Calcolo Mutuo'!$E$7,'Calcolo Mutuo'!$E$6,'Calcolo Mutuo'!$B$8),0))</f>
        <v/>
      </c>
      <c r="E106" s="27">
        <f>IF('Piano Ammortamento'!$A$106="","",'Piano Ammortamento'!$C$106*'Calcolo Mutuo'!$E$7)</f>
        <v/>
      </c>
      <c r="F106" s="27">
        <f>IF('Piano Ammortamento'!$A$106="","",'Piano Ammortamento'!$D$106-'Piano Ammortamento'!$E$106)</f>
        <v/>
      </c>
      <c r="G106" s="27">
        <f>IF('Piano Ammortamento'!$A$106="","",MAX(0,'Piano Ammortamento'!$C$106-'Piano Ammortamento'!$F$106))</f>
        <v/>
      </c>
      <c r="H106" s="27">
        <f>IF('Piano Ammortamento'!$A$106="","",'Piano Ammortamento'!$H$105+'Piano Ammortamento'!$E$106)</f>
        <v/>
      </c>
      <c r="I106" s="27">
        <f>IF('Piano Ammortamento'!$A$106="","",'Piano Ammortamento'!$I$105+'Piano Ammortamento'!$F$106)</f>
        <v/>
      </c>
      <c r="J106" s="42">
        <f>IF('Piano Ammortamento'!$A$106="","",IFERROR('Piano Ammortamento'!$E$106/'Piano Ammortamento'!$D$106,0))</f>
        <v/>
      </c>
      <c r="K106" s="29">
        <f>IF('Piano Ammortamento'!$A$106="","",IF('Piano Ammortamento'!$G$106&lt;=0,"Estinta","In corso"))</f>
        <v/>
      </c>
    </row>
    <row r="107">
      <c r="A107" s="20">
        <f>IF('Piano Ammortamento'!$A$106="","",IF('Piano Ammortamento'!$A$106&lt;'Calcolo Mutuo'!$E$6,'Piano Ammortamento'!$A$106+1,""))</f>
        <v/>
      </c>
      <c r="B107" s="39">
        <f>IF('Piano Ammortamento'!$A$107="","",EDATE('Calcolo Mutuo'!$B$12,'Piano Ammortamento'!$A$107-1))</f>
        <v/>
      </c>
      <c r="C107" s="22">
        <f>IF('Piano Ammortamento'!$A$107="","",'Piano Ammortamento'!$G$106)</f>
        <v/>
      </c>
      <c r="D107" s="22">
        <f>IF('Piano Ammortamento'!$A$107="","",IFERROR(-PMT('Calcolo Mutuo'!$E$7,'Calcolo Mutuo'!$E$6,'Calcolo Mutuo'!$B$8),0))</f>
        <v/>
      </c>
      <c r="E107" s="22">
        <f>IF('Piano Ammortamento'!$A$107="","",'Piano Ammortamento'!$C$107*'Calcolo Mutuo'!$E$7)</f>
        <v/>
      </c>
      <c r="F107" s="22">
        <f>IF('Piano Ammortamento'!$A$107="","",'Piano Ammortamento'!$D$107-'Piano Ammortamento'!$E$107)</f>
        <v/>
      </c>
      <c r="G107" s="22">
        <f>IF('Piano Ammortamento'!$A$107="","",MAX(0,'Piano Ammortamento'!$C$107-'Piano Ammortamento'!$F$107))</f>
        <v/>
      </c>
      <c r="H107" s="22">
        <f>IF('Piano Ammortamento'!$A$107="","",'Piano Ammortamento'!$H$106+'Piano Ammortamento'!$E$107)</f>
        <v/>
      </c>
      <c r="I107" s="22">
        <f>IF('Piano Ammortamento'!$A$107="","",'Piano Ammortamento'!$I$106+'Piano Ammortamento'!$F$107)</f>
        <v/>
      </c>
      <c r="J107" s="40">
        <f>IF('Piano Ammortamento'!$A$107="","",IFERROR('Piano Ammortamento'!$E$107/'Piano Ammortamento'!$D$107,0))</f>
        <v/>
      </c>
      <c r="K107" s="24">
        <f>IF('Piano Ammortamento'!$A$107="","",IF('Piano Ammortamento'!$G$107&lt;=0,"Estinta","In corso"))</f>
        <v/>
      </c>
    </row>
    <row r="108">
      <c r="A108" s="25">
        <f>IF('Piano Ammortamento'!$A$107="","",IF('Piano Ammortamento'!$A$107&lt;'Calcolo Mutuo'!$E$6,'Piano Ammortamento'!$A$107+1,""))</f>
        <v/>
      </c>
      <c r="B108" s="41">
        <f>IF('Piano Ammortamento'!$A$108="","",EDATE('Calcolo Mutuo'!$B$12,'Piano Ammortamento'!$A$108-1))</f>
        <v/>
      </c>
      <c r="C108" s="27">
        <f>IF('Piano Ammortamento'!$A$108="","",'Piano Ammortamento'!$G$107)</f>
        <v/>
      </c>
      <c r="D108" s="27">
        <f>IF('Piano Ammortamento'!$A$108="","",IFERROR(-PMT('Calcolo Mutuo'!$E$7,'Calcolo Mutuo'!$E$6,'Calcolo Mutuo'!$B$8),0))</f>
        <v/>
      </c>
      <c r="E108" s="27">
        <f>IF('Piano Ammortamento'!$A$108="","",'Piano Ammortamento'!$C$108*'Calcolo Mutuo'!$E$7)</f>
        <v/>
      </c>
      <c r="F108" s="27">
        <f>IF('Piano Ammortamento'!$A$108="","",'Piano Ammortamento'!$D$108-'Piano Ammortamento'!$E$108)</f>
        <v/>
      </c>
      <c r="G108" s="27">
        <f>IF('Piano Ammortamento'!$A$108="","",MAX(0,'Piano Ammortamento'!$C$108-'Piano Ammortamento'!$F$108))</f>
        <v/>
      </c>
      <c r="H108" s="27">
        <f>IF('Piano Ammortamento'!$A$108="","",'Piano Ammortamento'!$H$107+'Piano Ammortamento'!$E$108)</f>
        <v/>
      </c>
      <c r="I108" s="27">
        <f>IF('Piano Ammortamento'!$A$108="","",'Piano Ammortamento'!$I$107+'Piano Ammortamento'!$F$108)</f>
        <v/>
      </c>
      <c r="J108" s="42">
        <f>IF('Piano Ammortamento'!$A$108="","",IFERROR('Piano Ammortamento'!$E$108/'Piano Ammortamento'!$D$108,0))</f>
        <v/>
      </c>
      <c r="K108" s="29">
        <f>IF('Piano Ammortamento'!$A$108="","",IF('Piano Ammortamento'!$G$108&lt;=0,"Estinta","In corso"))</f>
        <v/>
      </c>
    </row>
    <row r="109">
      <c r="A109" s="20">
        <f>IF('Piano Ammortamento'!$A$108="","",IF('Piano Ammortamento'!$A$108&lt;'Calcolo Mutuo'!$E$6,'Piano Ammortamento'!$A$108+1,""))</f>
        <v/>
      </c>
      <c r="B109" s="39">
        <f>IF('Piano Ammortamento'!$A$109="","",EDATE('Calcolo Mutuo'!$B$12,'Piano Ammortamento'!$A$109-1))</f>
        <v/>
      </c>
      <c r="C109" s="22">
        <f>IF('Piano Ammortamento'!$A$109="","",'Piano Ammortamento'!$G$108)</f>
        <v/>
      </c>
      <c r="D109" s="22">
        <f>IF('Piano Ammortamento'!$A$109="","",IFERROR(-PMT('Calcolo Mutuo'!$E$7,'Calcolo Mutuo'!$E$6,'Calcolo Mutuo'!$B$8),0))</f>
        <v/>
      </c>
      <c r="E109" s="22">
        <f>IF('Piano Ammortamento'!$A$109="","",'Piano Ammortamento'!$C$109*'Calcolo Mutuo'!$E$7)</f>
        <v/>
      </c>
      <c r="F109" s="22">
        <f>IF('Piano Ammortamento'!$A$109="","",'Piano Ammortamento'!$D$109-'Piano Ammortamento'!$E$109)</f>
        <v/>
      </c>
      <c r="G109" s="22">
        <f>IF('Piano Ammortamento'!$A$109="","",MAX(0,'Piano Ammortamento'!$C$109-'Piano Ammortamento'!$F$109))</f>
        <v/>
      </c>
      <c r="H109" s="22">
        <f>IF('Piano Ammortamento'!$A$109="","",'Piano Ammortamento'!$H$108+'Piano Ammortamento'!$E$109)</f>
        <v/>
      </c>
      <c r="I109" s="22">
        <f>IF('Piano Ammortamento'!$A$109="","",'Piano Ammortamento'!$I$108+'Piano Ammortamento'!$F$109)</f>
        <v/>
      </c>
      <c r="J109" s="40">
        <f>IF('Piano Ammortamento'!$A$109="","",IFERROR('Piano Ammortamento'!$E$109/'Piano Ammortamento'!$D$109,0))</f>
        <v/>
      </c>
      <c r="K109" s="24">
        <f>IF('Piano Ammortamento'!$A$109="","",IF('Piano Ammortamento'!$G$109&lt;=0,"Estinta","In corso"))</f>
        <v/>
      </c>
    </row>
    <row r="110">
      <c r="A110" s="25">
        <f>IF('Piano Ammortamento'!$A$109="","",IF('Piano Ammortamento'!$A$109&lt;'Calcolo Mutuo'!$E$6,'Piano Ammortamento'!$A$109+1,""))</f>
        <v/>
      </c>
      <c r="B110" s="41">
        <f>IF('Piano Ammortamento'!$A$110="","",EDATE('Calcolo Mutuo'!$B$12,'Piano Ammortamento'!$A$110-1))</f>
        <v/>
      </c>
      <c r="C110" s="27">
        <f>IF('Piano Ammortamento'!$A$110="","",'Piano Ammortamento'!$G$109)</f>
        <v/>
      </c>
      <c r="D110" s="27">
        <f>IF('Piano Ammortamento'!$A$110="","",IFERROR(-PMT('Calcolo Mutuo'!$E$7,'Calcolo Mutuo'!$E$6,'Calcolo Mutuo'!$B$8),0))</f>
        <v/>
      </c>
      <c r="E110" s="27">
        <f>IF('Piano Ammortamento'!$A$110="","",'Piano Ammortamento'!$C$110*'Calcolo Mutuo'!$E$7)</f>
        <v/>
      </c>
      <c r="F110" s="27">
        <f>IF('Piano Ammortamento'!$A$110="","",'Piano Ammortamento'!$D$110-'Piano Ammortamento'!$E$110)</f>
        <v/>
      </c>
      <c r="G110" s="27">
        <f>IF('Piano Ammortamento'!$A$110="","",MAX(0,'Piano Ammortamento'!$C$110-'Piano Ammortamento'!$F$110))</f>
        <v/>
      </c>
      <c r="H110" s="27">
        <f>IF('Piano Ammortamento'!$A$110="","",'Piano Ammortamento'!$H$109+'Piano Ammortamento'!$E$110)</f>
        <v/>
      </c>
      <c r="I110" s="27">
        <f>IF('Piano Ammortamento'!$A$110="","",'Piano Ammortamento'!$I$109+'Piano Ammortamento'!$F$110)</f>
        <v/>
      </c>
      <c r="J110" s="42">
        <f>IF('Piano Ammortamento'!$A$110="","",IFERROR('Piano Ammortamento'!$E$110/'Piano Ammortamento'!$D$110,0))</f>
        <v/>
      </c>
      <c r="K110" s="29">
        <f>IF('Piano Ammortamento'!$A$110="","",IF('Piano Ammortamento'!$G$110&lt;=0,"Estinta","In corso"))</f>
        <v/>
      </c>
    </row>
    <row r="111">
      <c r="A111" s="20">
        <f>IF('Piano Ammortamento'!$A$110="","",IF('Piano Ammortamento'!$A$110&lt;'Calcolo Mutuo'!$E$6,'Piano Ammortamento'!$A$110+1,""))</f>
        <v/>
      </c>
      <c r="B111" s="39">
        <f>IF('Piano Ammortamento'!$A$111="","",EDATE('Calcolo Mutuo'!$B$12,'Piano Ammortamento'!$A$111-1))</f>
        <v/>
      </c>
      <c r="C111" s="22">
        <f>IF('Piano Ammortamento'!$A$111="","",'Piano Ammortamento'!$G$110)</f>
        <v/>
      </c>
      <c r="D111" s="22">
        <f>IF('Piano Ammortamento'!$A$111="","",IFERROR(-PMT('Calcolo Mutuo'!$E$7,'Calcolo Mutuo'!$E$6,'Calcolo Mutuo'!$B$8),0))</f>
        <v/>
      </c>
      <c r="E111" s="22">
        <f>IF('Piano Ammortamento'!$A$111="","",'Piano Ammortamento'!$C$111*'Calcolo Mutuo'!$E$7)</f>
        <v/>
      </c>
      <c r="F111" s="22">
        <f>IF('Piano Ammortamento'!$A$111="","",'Piano Ammortamento'!$D$111-'Piano Ammortamento'!$E$111)</f>
        <v/>
      </c>
      <c r="G111" s="22">
        <f>IF('Piano Ammortamento'!$A$111="","",MAX(0,'Piano Ammortamento'!$C$111-'Piano Ammortamento'!$F$111))</f>
        <v/>
      </c>
      <c r="H111" s="22">
        <f>IF('Piano Ammortamento'!$A$111="","",'Piano Ammortamento'!$H$110+'Piano Ammortamento'!$E$111)</f>
        <v/>
      </c>
      <c r="I111" s="22">
        <f>IF('Piano Ammortamento'!$A$111="","",'Piano Ammortamento'!$I$110+'Piano Ammortamento'!$F$111)</f>
        <v/>
      </c>
      <c r="J111" s="40">
        <f>IF('Piano Ammortamento'!$A$111="","",IFERROR('Piano Ammortamento'!$E$111/'Piano Ammortamento'!$D$111,0))</f>
        <v/>
      </c>
      <c r="K111" s="24">
        <f>IF('Piano Ammortamento'!$A$111="","",IF('Piano Ammortamento'!$G$111&lt;=0,"Estinta","In corso"))</f>
        <v/>
      </c>
    </row>
    <row r="112">
      <c r="A112" s="25">
        <f>IF('Piano Ammortamento'!$A$111="","",IF('Piano Ammortamento'!$A$111&lt;'Calcolo Mutuo'!$E$6,'Piano Ammortamento'!$A$111+1,""))</f>
        <v/>
      </c>
      <c r="B112" s="41">
        <f>IF('Piano Ammortamento'!$A$112="","",EDATE('Calcolo Mutuo'!$B$12,'Piano Ammortamento'!$A$112-1))</f>
        <v/>
      </c>
      <c r="C112" s="27">
        <f>IF('Piano Ammortamento'!$A$112="","",'Piano Ammortamento'!$G$111)</f>
        <v/>
      </c>
      <c r="D112" s="27">
        <f>IF('Piano Ammortamento'!$A$112="","",IFERROR(-PMT('Calcolo Mutuo'!$E$7,'Calcolo Mutuo'!$E$6,'Calcolo Mutuo'!$B$8),0))</f>
        <v/>
      </c>
      <c r="E112" s="27">
        <f>IF('Piano Ammortamento'!$A$112="","",'Piano Ammortamento'!$C$112*'Calcolo Mutuo'!$E$7)</f>
        <v/>
      </c>
      <c r="F112" s="27">
        <f>IF('Piano Ammortamento'!$A$112="","",'Piano Ammortamento'!$D$112-'Piano Ammortamento'!$E$112)</f>
        <v/>
      </c>
      <c r="G112" s="27">
        <f>IF('Piano Ammortamento'!$A$112="","",MAX(0,'Piano Ammortamento'!$C$112-'Piano Ammortamento'!$F$112))</f>
        <v/>
      </c>
      <c r="H112" s="27">
        <f>IF('Piano Ammortamento'!$A$112="","",'Piano Ammortamento'!$H$111+'Piano Ammortamento'!$E$112)</f>
        <v/>
      </c>
      <c r="I112" s="27">
        <f>IF('Piano Ammortamento'!$A$112="","",'Piano Ammortamento'!$I$111+'Piano Ammortamento'!$F$112)</f>
        <v/>
      </c>
      <c r="J112" s="42">
        <f>IF('Piano Ammortamento'!$A$112="","",IFERROR('Piano Ammortamento'!$E$112/'Piano Ammortamento'!$D$112,0))</f>
        <v/>
      </c>
      <c r="K112" s="29">
        <f>IF('Piano Ammortamento'!$A$112="","",IF('Piano Ammortamento'!$G$112&lt;=0,"Estinta","In corso"))</f>
        <v/>
      </c>
    </row>
    <row r="113">
      <c r="A113" s="20">
        <f>IF('Piano Ammortamento'!$A$112="","",IF('Piano Ammortamento'!$A$112&lt;'Calcolo Mutuo'!$E$6,'Piano Ammortamento'!$A$112+1,""))</f>
        <v/>
      </c>
      <c r="B113" s="39">
        <f>IF('Piano Ammortamento'!$A$113="","",EDATE('Calcolo Mutuo'!$B$12,'Piano Ammortamento'!$A$113-1))</f>
        <v/>
      </c>
      <c r="C113" s="22">
        <f>IF('Piano Ammortamento'!$A$113="","",'Piano Ammortamento'!$G$112)</f>
        <v/>
      </c>
      <c r="D113" s="22">
        <f>IF('Piano Ammortamento'!$A$113="","",IFERROR(-PMT('Calcolo Mutuo'!$E$7,'Calcolo Mutuo'!$E$6,'Calcolo Mutuo'!$B$8),0))</f>
        <v/>
      </c>
      <c r="E113" s="22">
        <f>IF('Piano Ammortamento'!$A$113="","",'Piano Ammortamento'!$C$113*'Calcolo Mutuo'!$E$7)</f>
        <v/>
      </c>
      <c r="F113" s="22">
        <f>IF('Piano Ammortamento'!$A$113="","",'Piano Ammortamento'!$D$113-'Piano Ammortamento'!$E$113)</f>
        <v/>
      </c>
      <c r="G113" s="22">
        <f>IF('Piano Ammortamento'!$A$113="","",MAX(0,'Piano Ammortamento'!$C$113-'Piano Ammortamento'!$F$113))</f>
        <v/>
      </c>
      <c r="H113" s="22">
        <f>IF('Piano Ammortamento'!$A$113="","",'Piano Ammortamento'!$H$112+'Piano Ammortamento'!$E$113)</f>
        <v/>
      </c>
      <c r="I113" s="22">
        <f>IF('Piano Ammortamento'!$A$113="","",'Piano Ammortamento'!$I$112+'Piano Ammortamento'!$F$113)</f>
        <v/>
      </c>
      <c r="J113" s="40">
        <f>IF('Piano Ammortamento'!$A$113="","",IFERROR('Piano Ammortamento'!$E$113/'Piano Ammortamento'!$D$113,0))</f>
        <v/>
      </c>
      <c r="K113" s="24">
        <f>IF('Piano Ammortamento'!$A$113="","",IF('Piano Ammortamento'!$G$113&lt;=0,"Estinta","In corso"))</f>
        <v/>
      </c>
    </row>
    <row r="114">
      <c r="A114" s="25">
        <f>IF('Piano Ammortamento'!$A$113="","",IF('Piano Ammortamento'!$A$113&lt;'Calcolo Mutuo'!$E$6,'Piano Ammortamento'!$A$113+1,""))</f>
        <v/>
      </c>
      <c r="B114" s="41">
        <f>IF('Piano Ammortamento'!$A$114="","",EDATE('Calcolo Mutuo'!$B$12,'Piano Ammortamento'!$A$114-1))</f>
        <v/>
      </c>
      <c r="C114" s="27">
        <f>IF('Piano Ammortamento'!$A$114="","",'Piano Ammortamento'!$G$113)</f>
        <v/>
      </c>
      <c r="D114" s="27">
        <f>IF('Piano Ammortamento'!$A$114="","",IFERROR(-PMT('Calcolo Mutuo'!$E$7,'Calcolo Mutuo'!$E$6,'Calcolo Mutuo'!$B$8),0))</f>
        <v/>
      </c>
      <c r="E114" s="27">
        <f>IF('Piano Ammortamento'!$A$114="","",'Piano Ammortamento'!$C$114*'Calcolo Mutuo'!$E$7)</f>
        <v/>
      </c>
      <c r="F114" s="27">
        <f>IF('Piano Ammortamento'!$A$114="","",'Piano Ammortamento'!$D$114-'Piano Ammortamento'!$E$114)</f>
        <v/>
      </c>
      <c r="G114" s="27">
        <f>IF('Piano Ammortamento'!$A$114="","",MAX(0,'Piano Ammortamento'!$C$114-'Piano Ammortamento'!$F$114))</f>
        <v/>
      </c>
      <c r="H114" s="27">
        <f>IF('Piano Ammortamento'!$A$114="","",'Piano Ammortamento'!$H$113+'Piano Ammortamento'!$E$114)</f>
        <v/>
      </c>
      <c r="I114" s="27">
        <f>IF('Piano Ammortamento'!$A$114="","",'Piano Ammortamento'!$I$113+'Piano Ammortamento'!$F$114)</f>
        <v/>
      </c>
      <c r="J114" s="42">
        <f>IF('Piano Ammortamento'!$A$114="","",IFERROR('Piano Ammortamento'!$E$114/'Piano Ammortamento'!$D$114,0))</f>
        <v/>
      </c>
      <c r="K114" s="29">
        <f>IF('Piano Ammortamento'!$A$114="","",IF('Piano Ammortamento'!$G$114&lt;=0,"Estinta","In corso"))</f>
        <v/>
      </c>
    </row>
    <row r="115">
      <c r="A115" s="20">
        <f>IF('Piano Ammortamento'!$A$114="","",IF('Piano Ammortamento'!$A$114&lt;'Calcolo Mutuo'!$E$6,'Piano Ammortamento'!$A$114+1,""))</f>
        <v/>
      </c>
      <c r="B115" s="39">
        <f>IF('Piano Ammortamento'!$A$115="","",EDATE('Calcolo Mutuo'!$B$12,'Piano Ammortamento'!$A$115-1))</f>
        <v/>
      </c>
      <c r="C115" s="22">
        <f>IF('Piano Ammortamento'!$A$115="","",'Piano Ammortamento'!$G$114)</f>
        <v/>
      </c>
      <c r="D115" s="22">
        <f>IF('Piano Ammortamento'!$A$115="","",IFERROR(-PMT('Calcolo Mutuo'!$E$7,'Calcolo Mutuo'!$E$6,'Calcolo Mutuo'!$B$8),0))</f>
        <v/>
      </c>
      <c r="E115" s="22">
        <f>IF('Piano Ammortamento'!$A$115="","",'Piano Ammortamento'!$C$115*'Calcolo Mutuo'!$E$7)</f>
        <v/>
      </c>
      <c r="F115" s="22">
        <f>IF('Piano Ammortamento'!$A$115="","",'Piano Ammortamento'!$D$115-'Piano Ammortamento'!$E$115)</f>
        <v/>
      </c>
      <c r="G115" s="22">
        <f>IF('Piano Ammortamento'!$A$115="","",MAX(0,'Piano Ammortamento'!$C$115-'Piano Ammortamento'!$F$115))</f>
        <v/>
      </c>
      <c r="H115" s="22">
        <f>IF('Piano Ammortamento'!$A$115="","",'Piano Ammortamento'!$H$114+'Piano Ammortamento'!$E$115)</f>
        <v/>
      </c>
      <c r="I115" s="22">
        <f>IF('Piano Ammortamento'!$A$115="","",'Piano Ammortamento'!$I$114+'Piano Ammortamento'!$F$115)</f>
        <v/>
      </c>
      <c r="J115" s="40">
        <f>IF('Piano Ammortamento'!$A$115="","",IFERROR('Piano Ammortamento'!$E$115/'Piano Ammortamento'!$D$115,0))</f>
        <v/>
      </c>
      <c r="K115" s="24">
        <f>IF('Piano Ammortamento'!$A$115="","",IF('Piano Ammortamento'!$G$115&lt;=0,"Estinta","In corso"))</f>
        <v/>
      </c>
    </row>
    <row r="116">
      <c r="A116" s="25">
        <f>IF('Piano Ammortamento'!$A$115="","",IF('Piano Ammortamento'!$A$115&lt;'Calcolo Mutuo'!$E$6,'Piano Ammortamento'!$A$115+1,""))</f>
        <v/>
      </c>
      <c r="B116" s="41">
        <f>IF('Piano Ammortamento'!$A$116="","",EDATE('Calcolo Mutuo'!$B$12,'Piano Ammortamento'!$A$116-1))</f>
        <v/>
      </c>
      <c r="C116" s="27">
        <f>IF('Piano Ammortamento'!$A$116="","",'Piano Ammortamento'!$G$115)</f>
        <v/>
      </c>
      <c r="D116" s="27">
        <f>IF('Piano Ammortamento'!$A$116="","",IFERROR(-PMT('Calcolo Mutuo'!$E$7,'Calcolo Mutuo'!$E$6,'Calcolo Mutuo'!$B$8),0))</f>
        <v/>
      </c>
      <c r="E116" s="27">
        <f>IF('Piano Ammortamento'!$A$116="","",'Piano Ammortamento'!$C$116*'Calcolo Mutuo'!$E$7)</f>
        <v/>
      </c>
      <c r="F116" s="27">
        <f>IF('Piano Ammortamento'!$A$116="","",'Piano Ammortamento'!$D$116-'Piano Ammortamento'!$E$116)</f>
        <v/>
      </c>
      <c r="G116" s="27">
        <f>IF('Piano Ammortamento'!$A$116="","",MAX(0,'Piano Ammortamento'!$C$116-'Piano Ammortamento'!$F$116))</f>
        <v/>
      </c>
      <c r="H116" s="27">
        <f>IF('Piano Ammortamento'!$A$116="","",'Piano Ammortamento'!$H$115+'Piano Ammortamento'!$E$116)</f>
        <v/>
      </c>
      <c r="I116" s="27">
        <f>IF('Piano Ammortamento'!$A$116="","",'Piano Ammortamento'!$I$115+'Piano Ammortamento'!$F$116)</f>
        <v/>
      </c>
      <c r="J116" s="42">
        <f>IF('Piano Ammortamento'!$A$116="","",IFERROR('Piano Ammortamento'!$E$116/'Piano Ammortamento'!$D$116,0))</f>
        <v/>
      </c>
      <c r="K116" s="29">
        <f>IF('Piano Ammortamento'!$A$116="","",IF('Piano Ammortamento'!$G$116&lt;=0,"Estinta","In corso"))</f>
        <v/>
      </c>
    </row>
    <row r="117">
      <c r="A117" s="20">
        <f>IF('Piano Ammortamento'!$A$116="","",IF('Piano Ammortamento'!$A$116&lt;'Calcolo Mutuo'!$E$6,'Piano Ammortamento'!$A$116+1,""))</f>
        <v/>
      </c>
      <c r="B117" s="39">
        <f>IF('Piano Ammortamento'!$A$117="","",EDATE('Calcolo Mutuo'!$B$12,'Piano Ammortamento'!$A$117-1))</f>
        <v/>
      </c>
      <c r="C117" s="22">
        <f>IF('Piano Ammortamento'!$A$117="","",'Piano Ammortamento'!$G$116)</f>
        <v/>
      </c>
      <c r="D117" s="22">
        <f>IF('Piano Ammortamento'!$A$117="","",IFERROR(-PMT('Calcolo Mutuo'!$E$7,'Calcolo Mutuo'!$E$6,'Calcolo Mutuo'!$B$8),0))</f>
        <v/>
      </c>
      <c r="E117" s="22">
        <f>IF('Piano Ammortamento'!$A$117="","",'Piano Ammortamento'!$C$117*'Calcolo Mutuo'!$E$7)</f>
        <v/>
      </c>
      <c r="F117" s="22">
        <f>IF('Piano Ammortamento'!$A$117="","",'Piano Ammortamento'!$D$117-'Piano Ammortamento'!$E$117)</f>
        <v/>
      </c>
      <c r="G117" s="22">
        <f>IF('Piano Ammortamento'!$A$117="","",MAX(0,'Piano Ammortamento'!$C$117-'Piano Ammortamento'!$F$117))</f>
        <v/>
      </c>
      <c r="H117" s="22">
        <f>IF('Piano Ammortamento'!$A$117="","",'Piano Ammortamento'!$H$116+'Piano Ammortamento'!$E$117)</f>
        <v/>
      </c>
      <c r="I117" s="22">
        <f>IF('Piano Ammortamento'!$A$117="","",'Piano Ammortamento'!$I$116+'Piano Ammortamento'!$F$117)</f>
        <v/>
      </c>
      <c r="J117" s="40">
        <f>IF('Piano Ammortamento'!$A$117="","",IFERROR('Piano Ammortamento'!$E$117/'Piano Ammortamento'!$D$117,0))</f>
        <v/>
      </c>
      <c r="K117" s="24">
        <f>IF('Piano Ammortamento'!$A$117="","",IF('Piano Ammortamento'!$G$117&lt;=0,"Estinta","In corso"))</f>
        <v/>
      </c>
    </row>
    <row r="118">
      <c r="A118" s="25">
        <f>IF('Piano Ammortamento'!$A$117="","",IF('Piano Ammortamento'!$A$117&lt;'Calcolo Mutuo'!$E$6,'Piano Ammortamento'!$A$117+1,""))</f>
        <v/>
      </c>
      <c r="B118" s="41">
        <f>IF('Piano Ammortamento'!$A$118="","",EDATE('Calcolo Mutuo'!$B$12,'Piano Ammortamento'!$A$118-1))</f>
        <v/>
      </c>
      <c r="C118" s="27">
        <f>IF('Piano Ammortamento'!$A$118="","",'Piano Ammortamento'!$G$117)</f>
        <v/>
      </c>
      <c r="D118" s="27">
        <f>IF('Piano Ammortamento'!$A$118="","",IFERROR(-PMT('Calcolo Mutuo'!$E$7,'Calcolo Mutuo'!$E$6,'Calcolo Mutuo'!$B$8),0))</f>
        <v/>
      </c>
      <c r="E118" s="27">
        <f>IF('Piano Ammortamento'!$A$118="","",'Piano Ammortamento'!$C$118*'Calcolo Mutuo'!$E$7)</f>
        <v/>
      </c>
      <c r="F118" s="27">
        <f>IF('Piano Ammortamento'!$A$118="","",'Piano Ammortamento'!$D$118-'Piano Ammortamento'!$E$118)</f>
        <v/>
      </c>
      <c r="G118" s="27">
        <f>IF('Piano Ammortamento'!$A$118="","",MAX(0,'Piano Ammortamento'!$C$118-'Piano Ammortamento'!$F$118))</f>
        <v/>
      </c>
      <c r="H118" s="27">
        <f>IF('Piano Ammortamento'!$A$118="","",'Piano Ammortamento'!$H$117+'Piano Ammortamento'!$E$118)</f>
        <v/>
      </c>
      <c r="I118" s="27">
        <f>IF('Piano Ammortamento'!$A$118="","",'Piano Ammortamento'!$I$117+'Piano Ammortamento'!$F$118)</f>
        <v/>
      </c>
      <c r="J118" s="42">
        <f>IF('Piano Ammortamento'!$A$118="","",IFERROR('Piano Ammortamento'!$E$118/'Piano Ammortamento'!$D$118,0))</f>
        <v/>
      </c>
      <c r="K118" s="29">
        <f>IF('Piano Ammortamento'!$A$118="","",IF('Piano Ammortamento'!$G$118&lt;=0,"Estinta","In corso"))</f>
        <v/>
      </c>
    </row>
    <row r="119">
      <c r="A119" s="20">
        <f>IF('Piano Ammortamento'!$A$118="","",IF('Piano Ammortamento'!$A$118&lt;'Calcolo Mutuo'!$E$6,'Piano Ammortamento'!$A$118+1,""))</f>
        <v/>
      </c>
      <c r="B119" s="39">
        <f>IF('Piano Ammortamento'!$A$119="","",EDATE('Calcolo Mutuo'!$B$12,'Piano Ammortamento'!$A$119-1))</f>
        <v/>
      </c>
      <c r="C119" s="22">
        <f>IF('Piano Ammortamento'!$A$119="","",'Piano Ammortamento'!$G$118)</f>
        <v/>
      </c>
      <c r="D119" s="22">
        <f>IF('Piano Ammortamento'!$A$119="","",IFERROR(-PMT('Calcolo Mutuo'!$E$7,'Calcolo Mutuo'!$E$6,'Calcolo Mutuo'!$B$8),0))</f>
        <v/>
      </c>
      <c r="E119" s="22">
        <f>IF('Piano Ammortamento'!$A$119="","",'Piano Ammortamento'!$C$119*'Calcolo Mutuo'!$E$7)</f>
        <v/>
      </c>
      <c r="F119" s="22">
        <f>IF('Piano Ammortamento'!$A$119="","",'Piano Ammortamento'!$D$119-'Piano Ammortamento'!$E$119)</f>
        <v/>
      </c>
      <c r="G119" s="22">
        <f>IF('Piano Ammortamento'!$A$119="","",MAX(0,'Piano Ammortamento'!$C$119-'Piano Ammortamento'!$F$119))</f>
        <v/>
      </c>
      <c r="H119" s="22">
        <f>IF('Piano Ammortamento'!$A$119="","",'Piano Ammortamento'!$H$118+'Piano Ammortamento'!$E$119)</f>
        <v/>
      </c>
      <c r="I119" s="22">
        <f>IF('Piano Ammortamento'!$A$119="","",'Piano Ammortamento'!$I$118+'Piano Ammortamento'!$F$119)</f>
        <v/>
      </c>
      <c r="J119" s="40">
        <f>IF('Piano Ammortamento'!$A$119="","",IFERROR('Piano Ammortamento'!$E$119/'Piano Ammortamento'!$D$119,0))</f>
        <v/>
      </c>
      <c r="K119" s="24">
        <f>IF('Piano Ammortamento'!$A$119="","",IF('Piano Ammortamento'!$G$119&lt;=0,"Estinta","In corso"))</f>
        <v/>
      </c>
    </row>
    <row r="120">
      <c r="A120" s="25">
        <f>IF('Piano Ammortamento'!$A$119="","",IF('Piano Ammortamento'!$A$119&lt;'Calcolo Mutuo'!$E$6,'Piano Ammortamento'!$A$119+1,""))</f>
        <v/>
      </c>
      <c r="B120" s="41">
        <f>IF('Piano Ammortamento'!$A$120="","",EDATE('Calcolo Mutuo'!$B$12,'Piano Ammortamento'!$A$120-1))</f>
        <v/>
      </c>
      <c r="C120" s="27">
        <f>IF('Piano Ammortamento'!$A$120="","",'Piano Ammortamento'!$G$119)</f>
        <v/>
      </c>
      <c r="D120" s="27">
        <f>IF('Piano Ammortamento'!$A$120="","",IFERROR(-PMT('Calcolo Mutuo'!$E$7,'Calcolo Mutuo'!$E$6,'Calcolo Mutuo'!$B$8),0))</f>
        <v/>
      </c>
      <c r="E120" s="27">
        <f>IF('Piano Ammortamento'!$A$120="","",'Piano Ammortamento'!$C$120*'Calcolo Mutuo'!$E$7)</f>
        <v/>
      </c>
      <c r="F120" s="27">
        <f>IF('Piano Ammortamento'!$A$120="","",'Piano Ammortamento'!$D$120-'Piano Ammortamento'!$E$120)</f>
        <v/>
      </c>
      <c r="G120" s="27">
        <f>IF('Piano Ammortamento'!$A$120="","",MAX(0,'Piano Ammortamento'!$C$120-'Piano Ammortamento'!$F$120))</f>
        <v/>
      </c>
      <c r="H120" s="27">
        <f>IF('Piano Ammortamento'!$A$120="","",'Piano Ammortamento'!$H$119+'Piano Ammortamento'!$E$120)</f>
        <v/>
      </c>
      <c r="I120" s="27">
        <f>IF('Piano Ammortamento'!$A$120="","",'Piano Ammortamento'!$I$119+'Piano Ammortamento'!$F$120)</f>
        <v/>
      </c>
      <c r="J120" s="42">
        <f>IF('Piano Ammortamento'!$A$120="","",IFERROR('Piano Ammortamento'!$E$120/'Piano Ammortamento'!$D$120,0))</f>
        <v/>
      </c>
      <c r="K120" s="29">
        <f>IF('Piano Ammortamento'!$A$120="","",IF('Piano Ammortamento'!$G$120&lt;=0,"Estinta","In corso"))</f>
        <v/>
      </c>
    </row>
    <row r="121">
      <c r="A121" s="20">
        <f>IF('Piano Ammortamento'!$A$120="","",IF('Piano Ammortamento'!$A$120&lt;'Calcolo Mutuo'!$E$6,'Piano Ammortamento'!$A$120+1,""))</f>
        <v/>
      </c>
      <c r="B121" s="39">
        <f>IF('Piano Ammortamento'!$A$121="","",EDATE('Calcolo Mutuo'!$B$12,'Piano Ammortamento'!$A$121-1))</f>
        <v/>
      </c>
      <c r="C121" s="22">
        <f>IF('Piano Ammortamento'!$A$121="","",'Piano Ammortamento'!$G$120)</f>
        <v/>
      </c>
      <c r="D121" s="22">
        <f>IF('Piano Ammortamento'!$A$121="","",IFERROR(-PMT('Calcolo Mutuo'!$E$7,'Calcolo Mutuo'!$E$6,'Calcolo Mutuo'!$B$8),0))</f>
        <v/>
      </c>
      <c r="E121" s="22">
        <f>IF('Piano Ammortamento'!$A$121="","",'Piano Ammortamento'!$C$121*'Calcolo Mutuo'!$E$7)</f>
        <v/>
      </c>
      <c r="F121" s="22">
        <f>IF('Piano Ammortamento'!$A$121="","",'Piano Ammortamento'!$D$121-'Piano Ammortamento'!$E$121)</f>
        <v/>
      </c>
      <c r="G121" s="22">
        <f>IF('Piano Ammortamento'!$A$121="","",MAX(0,'Piano Ammortamento'!$C$121-'Piano Ammortamento'!$F$121))</f>
        <v/>
      </c>
      <c r="H121" s="22">
        <f>IF('Piano Ammortamento'!$A$121="","",'Piano Ammortamento'!$H$120+'Piano Ammortamento'!$E$121)</f>
        <v/>
      </c>
      <c r="I121" s="22">
        <f>IF('Piano Ammortamento'!$A$121="","",'Piano Ammortamento'!$I$120+'Piano Ammortamento'!$F$121)</f>
        <v/>
      </c>
      <c r="J121" s="40">
        <f>IF('Piano Ammortamento'!$A$121="","",IFERROR('Piano Ammortamento'!$E$121/'Piano Ammortamento'!$D$121,0))</f>
        <v/>
      </c>
      <c r="K121" s="24">
        <f>IF('Piano Ammortamento'!$A$121="","",IF('Piano Ammortamento'!$G$121&lt;=0,"Estinta","In corso"))</f>
        <v/>
      </c>
    </row>
    <row r="122">
      <c r="A122" s="25">
        <f>IF('Piano Ammortamento'!$A$121="","",IF('Piano Ammortamento'!$A$121&lt;'Calcolo Mutuo'!$E$6,'Piano Ammortamento'!$A$121+1,""))</f>
        <v/>
      </c>
      <c r="B122" s="41">
        <f>IF('Piano Ammortamento'!$A$122="","",EDATE('Calcolo Mutuo'!$B$12,'Piano Ammortamento'!$A$122-1))</f>
        <v/>
      </c>
      <c r="C122" s="27">
        <f>IF('Piano Ammortamento'!$A$122="","",'Piano Ammortamento'!$G$121)</f>
        <v/>
      </c>
      <c r="D122" s="27">
        <f>IF('Piano Ammortamento'!$A$122="","",IFERROR(-PMT('Calcolo Mutuo'!$E$7,'Calcolo Mutuo'!$E$6,'Calcolo Mutuo'!$B$8),0))</f>
        <v/>
      </c>
      <c r="E122" s="27">
        <f>IF('Piano Ammortamento'!$A$122="","",'Piano Ammortamento'!$C$122*'Calcolo Mutuo'!$E$7)</f>
        <v/>
      </c>
      <c r="F122" s="27">
        <f>IF('Piano Ammortamento'!$A$122="","",'Piano Ammortamento'!$D$122-'Piano Ammortamento'!$E$122)</f>
        <v/>
      </c>
      <c r="G122" s="27">
        <f>IF('Piano Ammortamento'!$A$122="","",MAX(0,'Piano Ammortamento'!$C$122-'Piano Ammortamento'!$F$122))</f>
        <v/>
      </c>
      <c r="H122" s="27">
        <f>IF('Piano Ammortamento'!$A$122="","",'Piano Ammortamento'!$H$121+'Piano Ammortamento'!$E$122)</f>
        <v/>
      </c>
      <c r="I122" s="27">
        <f>IF('Piano Ammortamento'!$A$122="","",'Piano Ammortamento'!$I$121+'Piano Ammortamento'!$F$122)</f>
        <v/>
      </c>
      <c r="J122" s="42">
        <f>IF('Piano Ammortamento'!$A$122="","",IFERROR('Piano Ammortamento'!$E$122/'Piano Ammortamento'!$D$122,0))</f>
        <v/>
      </c>
      <c r="K122" s="29">
        <f>IF('Piano Ammortamento'!$A$122="","",IF('Piano Ammortamento'!$G$122&lt;=0,"Estinta","In corso"))</f>
        <v/>
      </c>
    </row>
    <row r="123">
      <c r="A123" s="20">
        <f>IF('Piano Ammortamento'!$A$122="","",IF('Piano Ammortamento'!$A$122&lt;'Calcolo Mutuo'!$E$6,'Piano Ammortamento'!$A$122+1,""))</f>
        <v/>
      </c>
      <c r="B123" s="39">
        <f>IF('Piano Ammortamento'!$A$123="","",EDATE('Calcolo Mutuo'!$B$12,'Piano Ammortamento'!$A$123-1))</f>
        <v/>
      </c>
      <c r="C123" s="22">
        <f>IF('Piano Ammortamento'!$A$123="","",'Piano Ammortamento'!$G$122)</f>
        <v/>
      </c>
      <c r="D123" s="22">
        <f>IF('Piano Ammortamento'!$A$123="","",IFERROR(-PMT('Calcolo Mutuo'!$E$7,'Calcolo Mutuo'!$E$6,'Calcolo Mutuo'!$B$8),0))</f>
        <v/>
      </c>
      <c r="E123" s="22">
        <f>IF('Piano Ammortamento'!$A$123="","",'Piano Ammortamento'!$C$123*'Calcolo Mutuo'!$E$7)</f>
        <v/>
      </c>
      <c r="F123" s="22">
        <f>IF('Piano Ammortamento'!$A$123="","",'Piano Ammortamento'!$D$123-'Piano Ammortamento'!$E$123)</f>
        <v/>
      </c>
      <c r="G123" s="22">
        <f>IF('Piano Ammortamento'!$A$123="","",MAX(0,'Piano Ammortamento'!$C$123-'Piano Ammortamento'!$F$123))</f>
        <v/>
      </c>
      <c r="H123" s="22">
        <f>IF('Piano Ammortamento'!$A$123="","",'Piano Ammortamento'!$H$122+'Piano Ammortamento'!$E$123)</f>
        <v/>
      </c>
      <c r="I123" s="22">
        <f>IF('Piano Ammortamento'!$A$123="","",'Piano Ammortamento'!$I$122+'Piano Ammortamento'!$F$123)</f>
        <v/>
      </c>
      <c r="J123" s="40">
        <f>IF('Piano Ammortamento'!$A$123="","",IFERROR('Piano Ammortamento'!$E$123/'Piano Ammortamento'!$D$123,0))</f>
        <v/>
      </c>
      <c r="K123" s="24">
        <f>IF('Piano Ammortamento'!$A$123="","",IF('Piano Ammortamento'!$G$123&lt;=0,"Estinta","In corso"))</f>
        <v/>
      </c>
    </row>
    <row r="124">
      <c r="A124" s="25">
        <f>IF('Piano Ammortamento'!$A$123="","",IF('Piano Ammortamento'!$A$123&lt;'Calcolo Mutuo'!$E$6,'Piano Ammortamento'!$A$123+1,""))</f>
        <v/>
      </c>
      <c r="B124" s="41">
        <f>IF('Piano Ammortamento'!$A$124="","",EDATE('Calcolo Mutuo'!$B$12,'Piano Ammortamento'!$A$124-1))</f>
        <v/>
      </c>
      <c r="C124" s="27">
        <f>IF('Piano Ammortamento'!$A$124="","",'Piano Ammortamento'!$G$123)</f>
        <v/>
      </c>
      <c r="D124" s="27">
        <f>IF('Piano Ammortamento'!$A$124="","",IFERROR(-PMT('Calcolo Mutuo'!$E$7,'Calcolo Mutuo'!$E$6,'Calcolo Mutuo'!$B$8),0))</f>
        <v/>
      </c>
      <c r="E124" s="27">
        <f>IF('Piano Ammortamento'!$A$124="","",'Piano Ammortamento'!$C$124*'Calcolo Mutuo'!$E$7)</f>
        <v/>
      </c>
      <c r="F124" s="27">
        <f>IF('Piano Ammortamento'!$A$124="","",'Piano Ammortamento'!$D$124-'Piano Ammortamento'!$E$124)</f>
        <v/>
      </c>
      <c r="G124" s="27">
        <f>IF('Piano Ammortamento'!$A$124="","",MAX(0,'Piano Ammortamento'!$C$124-'Piano Ammortamento'!$F$124))</f>
        <v/>
      </c>
      <c r="H124" s="27">
        <f>IF('Piano Ammortamento'!$A$124="","",'Piano Ammortamento'!$H$123+'Piano Ammortamento'!$E$124)</f>
        <v/>
      </c>
      <c r="I124" s="27">
        <f>IF('Piano Ammortamento'!$A$124="","",'Piano Ammortamento'!$I$123+'Piano Ammortamento'!$F$124)</f>
        <v/>
      </c>
      <c r="J124" s="42">
        <f>IF('Piano Ammortamento'!$A$124="","",IFERROR('Piano Ammortamento'!$E$124/'Piano Ammortamento'!$D$124,0))</f>
        <v/>
      </c>
      <c r="K124" s="29">
        <f>IF('Piano Ammortamento'!$A$124="","",IF('Piano Ammortamento'!$G$124&lt;=0,"Estinta","In corso"))</f>
        <v/>
      </c>
    </row>
    <row r="125">
      <c r="A125" s="20">
        <f>IF('Piano Ammortamento'!$A$124="","",IF('Piano Ammortamento'!$A$124&lt;'Calcolo Mutuo'!$E$6,'Piano Ammortamento'!$A$124+1,""))</f>
        <v/>
      </c>
      <c r="B125" s="39">
        <f>IF('Piano Ammortamento'!$A$125="","",EDATE('Calcolo Mutuo'!$B$12,'Piano Ammortamento'!$A$125-1))</f>
        <v/>
      </c>
      <c r="C125" s="22">
        <f>IF('Piano Ammortamento'!$A$125="","",'Piano Ammortamento'!$G$124)</f>
        <v/>
      </c>
      <c r="D125" s="22">
        <f>IF('Piano Ammortamento'!$A$125="","",IFERROR(-PMT('Calcolo Mutuo'!$E$7,'Calcolo Mutuo'!$E$6,'Calcolo Mutuo'!$B$8),0))</f>
        <v/>
      </c>
      <c r="E125" s="22">
        <f>IF('Piano Ammortamento'!$A$125="","",'Piano Ammortamento'!$C$125*'Calcolo Mutuo'!$E$7)</f>
        <v/>
      </c>
      <c r="F125" s="22">
        <f>IF('Piano Ammortamento'!$A$125="","",'Piano Ammortamento'!$D$125-'Piano Ammortamento'!$E$125)</f>
        <v/>
      </c>
      <c r="G125" s="22">
        <f>IF('Piano Ammortamento'!$A$125="","",MAX(0,'Piano Ammortamento'!$C$125-'Piano Ammortamento'!$F$125))</f>
        <v/>
      </c>
      <c r="H125" s="22">
        <f>IF('Piano Ammortamento'!$A$125="","",'Piano Ammortamento'!$H$124+'Piano Ammortamento'!$E$125)</f>
        <v/>
      </c>
      <c r="I125" s="22">
        <f>IF('Piano Ammortamento'!$A$125="","",'Piano Ammortamento'!$I$124+'Piano Ammortamento'!$F$125)</f>
        <v/>
      </c>
      <c r="J125" s="40">
        <f>IF('Piano Ammortamento'!$A$125="","",IFERROR('Piano Ammortamento'!$E$125/'Piano Ammortamento'!$D$125,0))</f>
        <v/>
      </c>
      <c r="K125" s="24">
        <f>IF('Piano Ammortamento'!$A$125="","",IF('Piano Ammortamento'!$G$125&lt;=0,"Estinta","In corso"))</f>
        <v/>
      </c>
    </row>
    <row r="126">
      <c r="A126" s="25">
        <f>IF('Piano Ammortamento'!$A$125="","",IF('Piano Ammortamento'!$A$125&lt;'Calcolo Mutuo'!$E$6,'Piano Ammortamento'!$A$125+1,""))</f>
        <v/>
      </c>
      <c r="B126" s="41">
        <f>IF('Piano Ammortamento'!$A$126="","",EDATE('Calcolo Mutuo'!$B$12,'Piano Ammortamento'!$A$126-1))</f>
        <v/>
      </c>
      <c r="C126" s="27">
        <f>IF('Piano Ammortamento'!$A$126="","",'Piano Ammortamento'!$G$125)</f>
        <v/>
      </c>
      <c r="D126" s="27">
        <f>IF('Piano Ammortamento'!$A$126="","",IFERROR(-PMT('Calcolo Mutuo'!$E$7,'Calcolo Mutuo'!$E$6,'Calcolo Mutuo'!$B$8),0))</f>
        <v/>
      </c>
      <c r="E126" s="27">
        <f>IF('Piano Ammortamento'!$A$126="","",'Piano Ammortamento'!$C$126*'Calcolo Mutuo'!$E$7)</f>
        <v/>
      </c>
      <c r="F126" s="27">
        <f>IF('Piano Ammortamento'!$A$126="","",'Piano Ammortamento'!$D$126-'Piano Ammortamento'!$E$126)</f>
        <v/>
      </c>
      <c r="G126" s="27">
        <f>IF('Piano Ammortamento'!$A$126="","",MAX(0,'Piano Ammortamento'!$C$126-'Piano Ammortamento'!$F$126))</f>
        <v/>
      </c>
      <c r="H126" s="27">
        <f>IF('Piano Ammortamento'!$A$126="","",'Piano Ammortamento'!$H$125+'Piano Ammortamento'!$E$126)</f>
        <v/>
      </c>
      <c r="I126" s="27">
        <f>IF('Piano Ammortamento'!$A$126="","",'Piano Ammortamento'!$I$125+'Piano Ammortamento'!$F$126)</f>
        <v/>
      </c>
      <c r="J126" s="42">
        <f>IF('Piano Ammortamento'!$A$126="","",IFERROR('Piano Ammortamento'!$E$126/'Piano Ammortamento'!$D$126,0))</f>
        <v/>
      </c>
      <c r="K126" s="29">
        <f>IF('Piano Ammortamento'!$A$126="","",IF('Piano Ammortamento'!$G$126&lt;=0,"Estinta","In corso"))</f>
        <v/>
      </c>
    </row>
    <row r="127">
      <c r="A127" s="20">
        <f>IF('Piano Ammortamento'!$A$126="","",IF('Piano Ammortamento'!$A$126&lt;'Calcolo Mutuo'!$E$6,'Piano Ammortamento'!$A$126+1,""))</f>
        <v/>
      </c>
      <c r="B127" s="39">
        <f>IF('Piano Ammortamento'!$A$127="","",EDATE('Calcolo Mutuo'!$B$12,'Piano Ammortamento'!$A$127-1))</f>
        <v/>
      </c>
      <c r="C127" s="22">
        <f>IF('Piano Ammortamento'!$A$127="","",'Piano Ammortamento'!$G$126)</f>
        <v/>
      </c>
      <c r="D127" s="22">
        <f>IF('Piano Ammortamento'!$A$127="","",IFERROR(-PMT('Calcolo Mutuo'!$E$7,'Calcolo Mutuo'!$E$6,'Calcolo Mutuo'!$B$8),0))</f>
        <v/>
      </c>
      <c r="E127" s="22">
        <f>IF('Piano Ammortamento'!$A$127="","",'Piano Ammortamento'!$C$127*'Calcolo Mutuo'!$E$7)</f>
        <v/>
      </c>
      <c r="F127" s="22">
        <f>IF('Piano Ammortamento'!$A$127="","",'Piano Ammortamento'!$D$127-'Piano Ammortamento'!$E$127)</f>
        <v/>
      </c>
      <c r="G127" s="22">
        <f>IF('Piano Ammortamento'!$A$127="","",MAX(0,'Piano Ammortamento'!$C$127-'Piano Ammortamento'!$F$127))</f>
        <v/>
      </c>
      <c r="H127" s="22">
        <f>IF('Piano Ammortamento'!$A$127="","",'Piano Ammortamento'!$H$126+'Piano Ammortamento'!$E$127)</f>
        <v/>
      </c>
      <c r="I127" s="22">
        <f>IF('Piano Ammortamento'!$A$127="","",'Piano Ammortamento'!$I$126+'Piano Ammortamento'!$F$127)</f>
        <v/>
      </c>
      <c r="J127" s="40">
        <f>IF('Piano Ammortamento'!$A$127="","",IFERROR('Piano Ammortamento'!$E$127/'Piano Ammortamento'!$D$127,0))</f>
        <v/>
      </c>
      <c r="K127" s="24">
        <f>IF('Piano Ammortamento'!$A$127="","",IF('Piano Ammortamento'!$G$127&lt;=0,"Estinta","In corso"))</f>
        <v/>
      </c>
    </row>
    <row r="128">
      <c r="A128" s="25">
        <f>IF('Piano Ammortamento'!$A$127="","",IF('Piano Ammortamento'!$A$127&lt;'Calcolo Mutuo'!$E$6,'Piano Ammortamento'!$A$127+1,""))</f>
        <v/>
      </c>
      <c r="B128" s="41">
        <f>IF('Piano Ammortamento'!$A$128="","",EDATE('Calcolo Mutuo'!$B$12,'Piano Ammortamento'!$A$128-1))</f>
        <v/>
      </c>
      <c r="C128" s="27">
        <f>IF('Piano Ammortamento'!$A$128="","",'Piano Ammortamento'!$G$127)</f>
        <v/>
      </c>
      <c r="D128" s="27">
        <f>IF('Piano Ammortamento'!$A$128="","",IFERROR(-PMT('Calcolo Mutuo'!$E$7,'Calcolo Mutuo'!$E$6,'Calcolo Mutuo'!$B$8),0))</f>
        <v/>
      </c>
      <c r="E128" s="27">
        <f>IF('Piano Ammortamento'!$A$128="","",'Piano Ammortamento'!$C$128*'Calcolo Mutuo'!$E$7)</f>
        <v/>
      </c>
      <c r="F128" s="27">
        <f>IF('Piano Ammortamento'!$A$128="","",'Piano Ammortamento'!$D$128-'Piano Ammortamento'!$E$128)</f>
        <v/>
      </c>
      <c r="G128" s="27">
        <f>IF('Piano Ammortamento'!$A$128="","",MAX(0,'Piano Ammortamento'!$C$128-'Piano Ammortamento'!$F$128))</f>
        <v/>
      </c>
      <c r="H128" s="27">
        <f>IF('Piano Ammortamento'!$A$128="","",'Piano Ammortamento'!$H$127+'Piano Ammortamento'!$E$128)</f>
        <v/>
      </c>
      <c r="I128" s="27">
        <f>IF('Piano Ammortamento'!$A$128="","",'Piano Ammortamento'!$I$127+'Piano Ammortamento'!$F$128)</f>
        <v/>
      </c>
      <c r="J128" s="42">
        <f>IF('Piano Ammortamento'!$A$128="","",IFERROR('Piano Ammortamento'!$E$128/'Piano Ammortamento'!$D$128,0))</f>
        <v/>
      </c>
      <c r="K128" s="29">
        <f>IF('Piano Ammortamento'!$A$128="","",IF('Piano Ammortamento'!$G$128&lt;=0,"Estinta","In corso"))</f>
        <v/>
      </c>
    </row>
    <row r="129">
      <c r="A129" s="20">
        <f>IF('Piano Ammortamento'!$A$128="","",IF('Piano Ammortamento'!$A$128&lt;'Calcolo Mutuo'!$E$6,'Piano Ammortamento'!$A$128+1,""))</f>
        <v/>
      </c>
      <c r="B129" s="39">
        <f>IF('Piano Ammortamento'!$A$129="","",EDATE('Calcolo Mutuo'!$B$12,'Piano Ammortamento'!$A$129-1))</f>
        <v/>
      </c>
      <c r="C129" s="22">
        <f>IF('Piano Ammortamento'!$A$129="","",'Piano Ammortamento'!$G$128)</f>
        <v/>
      </c>
      <c r="D129" s="22">
        <f>IF('Piano Ammortamento'!$A$129="","",IFERROR(-PMT('Calcolo Mutuo'!$E$7,'Calcolo Mutuo'!$E$6,'Calcolo Mutuo'!$B$8),0))</f>
        <v/>
      </c>
      <c r="E129" s="22">
        <f>IF('Piano Ammortamento'!$A$129="","",'Piano Ammortamento'!$C$129*'Calcolo Mutuo'!$E$7)</f>
        <v/>
      </c>
      <c r="F129" s="22">
        <f>IF('Piano Ammortamento'!$A$129="","",'Piano Ammortamento'!$D$129-'Piano Ammortamento'!$E$129)</f>
        <v/>
      </c>
      <c r="G129" s="22">
        <f>IF('Piano Ammortamento'!$A$129="","",MAX(0,'Piano Ammortamento'!$C$129-'Piano Ammortamento'!$F$129))</f>
        <v/>
      </c>
      <c r="H129" s="22">
        <f>IF('Piano Ammortamento'!$A$129="","",'Piano Ammortamento'!$H$128+'Piano Ammortamento'!$E$129)</f>
        <v/>
      </c>
      <c r="I129" s="22">
        <f>IF('Piano Ammortamento'!$A$129="","",'Piano Ammortamento'!$I$128+'Piano Ammortamento'!$F$129)</f>
        <v/>
      </c>
      <c r="J129" s="40">
        <f>IF('Piano Ammortamento'!$A$129="","",IFERROR('Piano Ammortamento'!$E$129/'Piano Ammortamento'!$D$129,0))</f>
        <v/>
      </c>
      <c r="K129" s="24">
        <f>IF('Piano Ammortamento'!$A$129="","",IF('Piano Ammortamento'!$G$129&lt;=0,"Estinta","In corso"))</f>
        <v/>
      </c>
    </row>
    <row r="130">
      <c r="A130" s="25">
        <f>IF('Piano Ammortamento'!$A$129="","",IF('Piano Ammortamento'!$A$129&lt;'Calcolo Mutuo'!$E$6,'Piano Ammortamento'!$A$129+1,""))</f>
        <v/>
      </c>
      <c r="B130" s="41">
        <f>IF('Piano Ammortamento'!$A$130="","",EDATE('Calcolo Mutuo'!$B$12,'Piano Ammortamento'!$A$130-1))</f>
        <v/>
      </c>
      <c r="C130" s="27">
        <f>IF('Piano Ammortamento'!$A$130="","",'Piano Ammortamento'!$G$129)</f>
        <v/>
      </c>
      <c r="D130" s="27">
        <f>IF('Piano Ammortamento'!$A$130="","",IFERROR(-PMT('Calcolo Mutuo'!$E$7,'Calcolo Mutuo'!$E$6,'Calcolo Mutuo'!$B$8),0))</f>
        <v/>
      </c>
      <c r="E130" s="27">
        <f>IF('Piano Ammortamento'!$A$130="","",'Piano Ammortamento'!$C$130*'Calcolo Mutuo'!$E$7)</f>
        <v/>
      </c>
      <c r="F130" s="27">
        <f>IF('Piano Ammortamento'!$A$130="","",'Piano Ammortamento'!$D$130-'Piano Ammortamento'!$E$130)</f>
        <v/>
      </c>
      <c r="G130" s="27">
        <f>IF('Piano Ammortamento'!$A$130="","",MAX(0,'Piano Ammortamento'!$C$130-'Piano Ammortamento'!$F$130))</f>
        <v/>
      </c>
      <c r="H130" s="27">
        <f>IF('Piano Ammortamento'!$A$130="","",'Piano Ammortamento'!$H$129+'Piano Ammortamento'!$E$130)</f>
        <v/>
      </c>
      <c r="I130" s="27">
        <f>IF('Piano Ammortamento'!$A$130="","",'Piano Ammortamento'!$I$129+'Piano Ammortamento'!$F$130)</f>
        <v/>
      </c>
      <c r="J130" s="42">
        <f>IF('Piano Ammortamento'!$A$130="","",IFERROR('Piano Ammortamento'!$E$130/'Piano Ammortamento'!$D$130,0))</f>
        <v/>
      </c>
      <c r="K130" s="29">
        <f>IF('Piano Ammortamento'!$A$130="","",IF('Piano Ammortamento'!$G$130&lt;=0,"Estinta","In corso"))</f>
        <v/>
      </c>
    </row>
    <row r="131">
      <c r="A131" s="20">
        <f>IF('Piano Ammortamento'!$A$130="","",IF('Piano Ammortamento'!$A$130&lt;'Calcolo Mutuo'!$E$6,'Piano Ammortamento'!$A$130+1,""))</f>
        <v/>
      </c>
      <c r="B131" s="39">
        <f>IF('Piano Ammortamento'!$A$131="","",EDATE('Calcolo Mutuo'!$B$12,'Piano Ammortamento'!$A$131-1))</f>
        <v/>
      </c>
      <c r="C131" s="22">
        <f>IF('Piano Ammortamento'!$A$131="","",'Piano Ammortamento'!$G$130)</f>
        <v/>
      </c>
      <c r="D131" s="22">
        <f>IF('Piano Ammortamento'!$A$131="","",IFERROR(-PMT('Calcolo Mutuo'!$E$7,'Calcolo Mutuo'!$E$6,'Calcolo Mutuo'!$B$8),0))</f>
        <v/>
      </c>
      <c r="E131" s="22">
        <f>IF('Piano Ammortamento'!$A$131="","",'Piano Ammortamento'!$C$131*'Calcolo Mutuo'!$E$7)</f>
        <v/>
      </c>
      <c r="F131" s="22">
        <f>IF('Piano Ammortamento'!$A$131="","",'Piano Ammortamento'!$D$131-'Piano Ammortamento'!$E$131)</f>
        <v/>
      </c>
      <c r="G131" s="22">
        <f>IF('Piano Ammortamento'!$A$131="","",MAX(0,'Piano Ammortamento'!$C$131-'Piano Ammortamento'!$F$131))</f>
        <v/>
      </c>
      <c r="H131" s="22">
        <f>IF('Piano Ammortamento'!$A$131="","",'Piano Ammortamento'!$H$130+'Piano Ammortamento'!$E$131)</f>
        <v/>
      </c>
      <c r="I131" s="22">
        <f>IF('Piano Ammortamento'!$A$131="","",'Piano Ammortamento'!$I$130+'Piano Ammortamento'!$F$131)</f>
        <v/>
      </c>
      <c r="J131" s="40">
        <f>IF('Piano Ammortamento'!$A$131="","",IFERROR('Piano Ammortamento'!$E$131/'Piano Ammortamento'!$D$131,0))</f>
        <v/>
      </c>
      <c r="K131" s="24">
        <f>IF('Piano Ammortamento'!$A$131="","",IF('Piano Ammortamento'!$G$131&lt;=0,"Estinta","In corso"))</f>
        <v/>
      </c>
    </row>
    <row r="132">
      <c r="A132" s="25">
        <f>IF('Piano Ammortamento'!$A$131="","",IF('Piano Ammortamento'!$A$131&lt;'Calcolo Mutuo'!$E$6,'Piano Ammortamento'!$A$131+1,""))</f>
        <v/>
      </c>
      <c r="B132" s="41">
        <f>IF('Piano Ammortamento'!$A$132="","",EDATE('Calcolo Mutuo'!$B$12,'Piano Ammortamento'!$A$132-1))</f>
        <v/>
      </c>
      <c r="C132" s="27">
        <f>IF('Piano Ammortamento'!$A$132="","",'Piano Ammortamento'!$G$131)</f>
        <v/>
      </c>
      <c r="D132" s="27">
        <f>IF('Piano Ammortamento'!$A$132="","",IFERROR(-PMT('Calcolo Mutuo'!$E$7,'Calcolo Mutuo'!$E$6,'Calcolo Mutuo'!$B$8),0))</f>
        <v/>
      </c>
      <c r="E132" s="27">
        <f>IF('Piano Ammortamento'!$A$132="","",'Piano Ammortamento'!$C$132*'Calcolo Mutuo'!$E$7)</f>
        <v/>
      </c>
      <c r="F132" s="27">
        <f>IF('Piano Ammortamento'!$A$132="","",'Piano Ammortamento'!$D$132-'Piano Ammortamento'!$E$132)</f>
        <v/>
      </c>
      <c r="G132" s="27">
        <f>IF('Piano Ammortamento'!$A$132="","",MAX(0,'Piano Ammortamento'!$C$132-'Piano Ammortamento'!$F$132))</f>
        <v/>
      </c>
      <c r="H132" s="27">
        <f>IF('Piano Ammortamento'!$A$132="","",'Piano Ammortamento'!$H$131+'Piano Ammortamento'!$E$132)</f>
        <v/>
      </c>
      <c r="I132" s="27">
        <f>IF('Piano Ammortamento'!$A$132="","",'Piano Ammortamento'!$I$131+'Piano Ammortamento'!$F$132)</f>
        <v/>
      </c>
      <c r="J132" s="42">
        <f>IF('Piano Ammortamento'!$A$132="","",IFERROR('Piano Ammortamento'!$E$132/'Piano Ammortamento'!$D$132,0))</f>
        <v/>
      </c>
      <c r="K132" s="29">
        <f>IF('Piano Ammortamento'!$A$132="","",IF('Piano Ammortamento'!$G$132&lt;=0,"Estinta","In corso"))</f>
        <v/>
      </c>
    </row>
    <row r="133">
      <c r="A133" s="20">
        <f>IF('Piano Ammortamento'!$A$132="","",IF('Piano Ammortamento'!$A$132&lt;'Calcolo Mutuo'!$E$6,'Piano Ammortamento'!$A$132+1,""))</f>
        <v/>
      </c>
      <c r="B133" s="39">
        <f>IF('Piano Ammortamento'!$A$133="","",EDATE('Calcolo Mutuo'!$B$12,'Piano Ammortamento'!$A$133-1))</f>
        <v/>
      </c>
      <c r="C133" s="22">
        <f>IF('Piano Ammortamento'!$A$133="","",'Piano Ammortamento'!$G$132)</f>
        <v/>
      </c>
      <c r="D133" s="22">
        <f>IF('Piano Ammortamento'!$A$133="","",IFERROR(-PMT('Calcolo Mutuo'!$E$7,'Calcolo Mutuo'!$E$6,'Calcolo Mutuo'!$B$8),0))</f>
        <v/>
      </c>
      <c r="E133" s="22">
        <f>IF('Piano Ammortamento'!$A$133="","",'Piano Ammortamento'!$C$133*'Calcolo Mutuo'!$E$7)</f>
        <v/>
      </c>
      <c r="F133" s="22">
        <f>IF('Piano Ammortamento'!$A$133="","",'Piano Ammortamento'!$D$133-'Piano Ammortamento'!$E$133)</f>
        <v/>
      </c>
      <c r="G133" s="22">
        <f>IF('Piano Ammortamento'!$A$133="","",MAX(0,'Piano Ammortamento'!$C$133-'Piano Ammortamento'!$F$133))</f>
        <v/>
      </c>
      <c r="H133" s="22">
        <f>IF('Piano Ammortamento'!$A$133="","",'Piano Ammortamento'!$H$132+'Piano Ammortamento'!$E$133)</f>
        <v/>
      </c>
      <c r="I133" s="22">
        <f>IF('Piano Ammortamento'!$A$133="","",'Piano Ammortamento'!$I$132+'Piano Ammortamento'!$F$133)</f>
        <v/>
      </c>
      <c r="J133" s="40">
        <f>IF('Piano Ammortamento'!$A$133="","",IFERROR('Piano Ammortamento'!$E$133/'Piano Ammortamento'!$D$133,0))</f>
        <v/>
      </c>
      <c r="K133" s="24">
        <f>IF('Piano Ammortamento'!$A$133="","",IF('Piano Ammortamento'!$G$133&lt;=0,"Estinta","In corso"))</f>
        <v/>
      </c>
    </row>
    <row r="134">
      <c r="A134" s="25">
        <f>IF('Piano Ammortamento'!$A$133="","",IF('Piano Ammortamento'!$A$133&lt;'Calcolo Mutuo'!$E$6,'Piano Ammortamento'!$A$133+1,""))</f>
        <v/>
      </c>
      <c r="B134" s="41">
        <f>IF('Piano Ammortamento'!$A$134="","",EDATE('Calcolo Mutuo'!$B$12,'Piano Ammortamento'!$A$134-1))</f>
        <v/>
      </c>
      <c r="C134" s="27">
        <f>IF('Piano Ammortamento'!$A$134="","",'Piano Ammortamento'!$G$133)</f>
        <v/>
      </c>
      <c r="D134" s="27">
        <f>IF('Piano Ammortamento'!$A$134="","",IFERROR(-PMT('Calcolo Mutuo'!$E$7,'Calcolo Mutuo'!$E$6,'Calcolo Mutuo'!$B$8),0))</f>
        <v/>
      </c>
      <c r="E134" s="27">
        <f>IF('Piano Ammortamento'!$A$134="","",'Piano Ammortamento'!$C$134*'Calcolo Mutuo'!$E$7)</f>
        <v/>
      </c>
      <c r="F134" s="27">
        <f>IF('Piano Ammortamento'!$A$134="","",'Piano Ammortamento'!$D$134-'Piano Ammortamento'!$E$134)</f>
        <v/>
      </c>
      <c r="G134" s="27">
        <f>IF('Piano Ammortamento'!$A$134="","",MAX(0,'Piano Ammortamento'!$C$134-'Piano Ammortamento'!$F$134))</f>
        <v/>
      </c>
      <c r="H134" s="27">
        <f>IF('Piano Ammortamento'!$A$134="","",'Piano Ammortamento'!$H$133+'Piano Ammortamento'!$E$134)</f>
        <v/>
      </c>
      <c r="I134" s="27">
        <f>IF('Piano Ammortamento'!$A$134="","",'Piano Ammortamento'!$I$133+'Piano Ammortamento'!$F$134)</f>
        <v/>
      </c>
      <c r="J134" s="42">
        <f>IF('Piano Ammortamento'!$A$134="","",IFERROR('Piano Ammortamento'!$E$134/'Piano Ammortamento'!$D$134,0))</f>
        <v/>
      </c>
      <c r="K134" s="29">
        <f>IF('Piano Ammortamento'!$A$134="","",IF('Piano Ammortamento'!$G$134&lt;=0,"Estinta","In corso"))</f>
        <v/>
      </c>
    </row>
    <row r="135">
      <c r="A135" s="20">
        <f>IF('Piano Ammortamento'!$A$134="","",IF('Piano Ammortamento'!$A$134&lt;'Calcolo Mutuo'!$E$6,'Piano Ammortamento'!$A$134+1,""))</f>
        <v/>
      </c>
      <c r="B135" s="39">
        <f>IF('Piano Ammortamento'!$A$135="","",EDATE('Calcolo Mutuo'!$B$12,'Piano Ammortamento'!$A$135-1))</f>
        <v/>
      </c>
      <c r="C135" s="22">
        <f>IF('Piano Ammortamento'!$A$135="","",'Piano Ammortamento'!$G$134)</f>
        <v/>
      </c>
      <c r="D135" s="22">
        <f>IF('Piano Ammortamento'!$A$135="","",IFERROR(-PMT('Calcolo Mutuo'!$E$7,'Calcolo Mutuo'!$E$6,'Calcolo Mutuo'!$B$8),0))</f>
        <v/>
      </c>
      <c r="E135" s="22">
        <f>IF('Piano Ammortamento'!$A$135="","",'Piano Ammortamento'!$C$135*'Calcolo Mutuo'!$E$7)</f>
        <v/>
      </c>
      <c r="F135" s="22">
        <f>IF('Piano Ammortamento'!$A$135="","",'Piano Ammortamento'!$D$135-'Piano Ammortamento'!$E$135)</f>
        <v/>
      </c>
      <c r="G135" s="22">
        <f>IF('Piano Ammortamento'!$A$135="","",MAX(0,'Piano Ammortamento'!$C$135-'Piano Ammortamento'!$F$135))</f>
        <v/>
      </c>
      <c r="H135" s="22">
        <f>IF('Piano Ammortamento'!$A$135="","",'Piano Ammortamento'!$H$134+'Piano Ammortamento'!$E$135)</f>
        <v/>
      </c>
      <c r="I135" s="22">
        <f>IF('Piano Ammortamento'!$A$135="","",'Piano Ammortamento'!$I$134+'Piano Ammortamento'!$F$135)</f>
        <v/>
      </c>
      <c r="J135" s="40">
        <f>IF('Piano Ammortamento'!$A$135="","",IFERROR('Piano Ammortamento'!$E$135/'Piano Ammortamento'!$D$135,0))</f>
        <v/>
      </c>
      <c r="K135" s="24">
        <f>IF('Piano Ammortamento'!$A$135="","",IF('Piano Ammortamento'!$G$135&lt;=0,"Estinta","In corso"))</f>
        <v/>
      </c>
    </row>
    <row r="136">
      <c r="A136" s="25">
        <f>IF('Piano Ammortamento'!$A$135="","",IF('Piano Ammortamento'!$A$135&lt;'Calcolo Mutuo'!$E$6,'Piano Ammortamento'!$A$135+1,""))</f>
        <v/>
      </c>
      <c r="B136" s="41">
        <f>IF('Piano Ammortamento'!$A$136="","",EDATE('Calcolo Mutuo'!$B$12,'Piano Ammortamento'!$A$136-1))</f>
        <v/>
      </c>
      <c r="C136" s="27">
        <f>IF('Piano Ammortamento'!$A$136="","",'Piano Ammortamento'!$G$135)</f>
        <v/>
      </c>
      <c r="D136" s="27">
        <f>IF('Piano Ammortamento'!$A$136="","",IFERROR(-PMT('Calcolo Mutuo'!$E$7,'Calcolo Mutuo'!$E$6,'Calcolo Mutuo'!$B$8),0))</f>
        <v/>
      </c>
      <c r="E136" s="27">
        <f>IF('Piano Ammortamento'!$A$136="","",'Piano Ammortamento'!$C$136*'Calcolo Mutuo'!$E$7)</f>
        <v/>
      </c>
      <c r="F136" s="27">
        <f>IF('Piano Ammortamento'!$A$136="","",'Piano Ammortamento'!$D$136-'Piano Ammortamento'!$E$136)</f>
        <v/>
      </c>
      <c r="G136" s="27">
        <f>IF('Piano Ammortamento'!$A$136="","",MAX(0,'Piano Ammortamento'!$C$136-'Piano Ammortamento'!$F$136))</f>
        <v/>
      </c>
      <c r="H136" s="27">
        <f>IF('Piano Ammortamento'!$A$136="","",'Piano Ammortamento'!$H$135+'Piano Ammortamento'!$E$136)</f>
        <v/>
      </c>
      <c r="I136" s="27">
        <f>IF('Piano Ammortamento'!$A$136="","",'Piano Ammortamento'!$I$135+'Piano Ammortamento'!$F$136)</f>
        <v/>
      </c>
      <c r="J136" s="42">
        <f>IF('Piano Ammortamento'!$A$136="","",IFERROR('Piano Ammortamento'!$E$136/'Piano Ammortamento'!$D$136,0))</f>
        <v/>
      </c>
      <c r="K136" s="29">
        <f>IF('Piano Ammortamento'!$A$136="","",IF('Piano Ammortamento'!$G$136&lt;=0,"Estinta","In corso"))</f>
        <v/>
      </c>
    </row>
    <row r="137">
      <c r="A137" s="20">
        <f>IF('Piano Ammortamento'!$A$136="","",IF('Piano Ammortamento'!$A$136&lt;'Calcolo Mutuo'!$E$6,'Piano Ammortamento'!$A$136+1,""))</f>
        <v/>
      </c>
      <c r="B137" s="39">
        <f>IF('Piano Ammortamento'!$A$137="","",EDATE('Calcolo Mutuo'!$B$12,'Piano Ammortamento'!$A$137-1))</f>
        <v/>
      </c>
      <c r="C137" s="22">
        <f>IF('Piano Ammortamento'!$A$137="","",'Piano Ammortamento'!$G$136)</f>
        <v/>
      </c>
      <c r="D137" s="22">
        <f>IF('Piano Ammortamento'!$A$137="","",IFERROR(-PMT('Calcolo Mutuo'!$E$7,'Calcolo Mutuo'!$E$6,'Calcolo Mutuo'!$B$8),0))</f>
        <v/>
      </c>
      <c r="E137" s="22">
        <f>IF('Piano Ammortamento'!$A$137="","",'Piano Ammortamento'!$C$137*'Calcolo Mutuo'!$E$7)</f>
        <v/>
      </c>
      <c r="F137" s="22">
        <f>IF('Piano Ammortamento'!$A$137="","",'Piano Ammortamento'!$D$137-'Piano Ammortamento'!$E$137)</f>
        <v/>
      </c>
      <c r="G137" s="22">
        <f>IF('Piano Ammortamento'!$A$137="","",MAX(0,'Piano Ammortamento'!$C$137-'Piano Ammortamento'!$F$137))</f>
        <v/>
      </c>
      <c r="H137" s="22">
        <f>IF('Piano Ammortamento'!$A$137="","",'Piano Ammortamento'!$H$136+'Piano Ammortamento'!$E$137)</f>
        <v/>
      </c>
      <c r="I137" s="22">
        <f>IF('Piano Ammortamento'!$A$137="","",'Piano Ammortamento'!$I$136+'Piano Ammortamento'!$F$137)</f>
        <v/>
      </c>
      <c r="J137" s="40">
        <f>IF('Piano Ammortamento'!$A$137="","",IFERROR('Piano Ammortamento'!$E$137/'Piano Ammortamento'!$D$137,0))</f>
        <v/>
      </c>
      <c r="K137" s="24">
        <f>IF('Piano Ammortamento'!$A$137="","",IF('Piano Ammortamento'!$G$137&lt;=0,"Estinta","In corso"))</f>
        <v/>
      </c>
    </row>
    <row r="138">
      <c r="A138" s="25">
        <f>IF('Piano Ammortamento'!$A$137="","",IF('Piano Ammortamento'!$A$137&lt;'Calcolo Mutuo'!$E$6,'Piano Ammortamento'!$A$137+1,""))</f>
        <v/>
      </c>
      <c r="B138" s="41">
        <f>IF('Piano Ammortamento'!$A$138="","",EDATE('Calcolo Mutuo'!$B$12,'Piano Ammortamento'!$A$138-1))</f>
        <v/>
      </c>
      <c r="C138" s="27">
        <f>IF('Piano Ammortamento'!$A$138="","",'Piano Ammortamento'!$G$137)</f>
        <v/>
      </c>
      <c r="D138" s="27">
        <f>IF('Piano Ammortamento'!$A$138="","",IFERROR(-PMT('Calcolo Mutuo'!$E$7,'Calcolo Mutuo'!$E$6,'Calcolo Mutuo'!$B$8),0))</f>
        <v/>
      </c>
      <c r="E138" s="27">
        <f>IF('Piano Ammortamento'!$A$138="","",'Piano Ammortamento'!$C$138*'Calcolo Mutuo'!$E$7)</f>
        <v/>
      </c>
      <c r="F138" s="27">
        <f>IF('Piano Ammortamento'!$A$138="","",'Piano Ammortamento'!$D$138-'Piano Ammortamento'!$E$138)</f>
        <v/>
      </c>
      <c r="G138" s="27">
        <f>IF('Piano Ammortamento'!$A$138="","",MAX(0,'Piano Ammortamento'!$C$138-'Piano Ammortamento'!$F$138))</f>
        <v/>
      </c>
      <c r="H138" s="27">
        <f>IF('Piano Ammortamento'!$A$138="","",'Piano Ammortamento'!$H$137+'Piano Ammortamento'!$E$138)</f>
        <v/>
      </c>
      <c r="I138" s="27">
        <f>IF('Piano Ammortamento'!$A$138="","",'Piano Ammortamento'!$I$137+'Piano Ammortamento'!$F$138)</f>
        <v/>
      </c>
      <c r="J138" s="42">
        <f>IF('Piano Ammortamento'!$A$138="","",IFERROR('Piano Ammortamento'!$E$138/'Piano Ammortamento'!$D$138,0))</f>
        <v/>
      </c>
      <c r="K138" s="29">
        <f>IF('Piano Ammortamento'!$A$138="","",IF('Piano Ammortamento'!$G$138&lt;=0,"Estinta","In corso"))</f>
        <v/>
      </c>
    </row>
    <row r="139">
      <c r="A139" s="20">
        <f>IF('Piano Ammortamento'!$A$138="","",IF('Piano Ammortamento'!$A$138&lt;'Calcolo Mutuo'!$E$6,'Piano Ammortamento'!$A$138+1,""))</f>
        <v/>
      </c>
      <c r="B139" s="39">
        <f>IF('Piano Ammortamento'!$A$139="","",EDATE('Calcolo Mutuo'!$B$12,'Piano Ammortamento'!$A$139-1))</f>
        <v/>
      </c>
      <c r="C139" s="22">
        <f>IF('Piano Ammortamento'!$A$139="","",'Piano Ammortamento'!$G$138)</f>
        <v/>
      </c>
      <c r="D139" s="22">
        <f>IF('Piano Ammortamento'!$A$139="","",IFERROR(-PMT('Calcolo Mutuo'!$E$7,'Calcolo Mutuo'!$E$6,'Calcolo Mutuo'!$B$8),0))</f>
        <v/>
      </c>
      <c r="E139" s="22">
        <f>IF('Piano Ammortamento'!$A$139="","",'Piano Ammortamento'!$C$139*'Calcolo Mutuo'!$E$7)</f>
        <v/>
      </c>
      <c r="F139" s="22">
        <f>IF('Piano Ammortamento'!$A$139="","",'Piano Ammortamento'!$D$139-'Piano Ammortamento'!$E$139)</f>
        <v/>
      </c>
      <c r="G139" s="22">
        <f>IF('Piano Ammortamento'!$A$139="","",MAX(0,'Piano Ammortamento'!$C$139-'Piano Ammortamento'!$F$139))</f>
        <v/>
      </c>
      <c r="H139" s="22">
        <f>IF('Piano Ammortamento'!$A$139="","",'Piano Ammortamento'!$H$138+'Piano Ammortamento'!$E$139)</f>
        <v/>
      </c>
      <c r="I139" s="22">
        <f>IF('Piano Ammortamento'!$A$139="","",'Piano Ammortamento'!$I$138+'Piano Ammortamento'!$F$139)</f>
        <v/>
      </c>
      <c r="J139" s="40">
        <f>IF('Piano Ammortamento'!$A$139="","",IFERROR('Piano Ammortamento'!$E$139/'Piano Ammortamento'!$D$139,0))</f>
        <v/>
      </c>
      <c r="K139" s="24">
        <f>IF('Piano Ammortamento'!$A$139="","",IF('Piano Ammortamento'!$G$139&lt;=0,"Estinta","In corso"))</f>
        <v/>
      </c>
    </row>
    <row r="140">
      <c r="A140" s="25">
        <f>IF('Piano Ammortamento'!$A$139="","",IF('Piano Ammortamento'!$A$139&lt;'Calcolo Mutuo'!$E$6,'Piano Ammortamento'!$A$139+1,""))</f>
        <v/>
      </c>
      <c r="B140" s="41">
        <f>IF('Piano Ammortamento'!$A$140="","",EDATE('Calcolo Mutuo'!$B$12,'Piano Ammortamento'!$A$140-1))</f>
        <v/>
      </c>
      <c r="C140" s="27">
        <f>IF('Piano Ammortamento'!$A$140="","",'Piano Ammortamento'!$G$139)</f>
        <v/>
      </c>
      <c r="D140" s="27">
        <f>IF('Piano Ammortamento'!$A$140="","",IFERROR(-PMT('Calcolo Mutuo'!$E$7,'Calcolo Mutuo'!$E$6,'Calcolo Mutuo'!$B$8),0))</f>
        <v/>
      </c>
      <c r="E140" s="27">
        <f>IF('Piano Ammortamento'!$A$140="","",'Piano Ammortamento'!$C$140*'Calcolo Mutuo'!$E$7)</f>
        <v/>
      </c>
      <c r="F140" s="27">
        <f>IF('Piano Ammortamento'!$A$140="","",'Piano Ammortamento'!$D$140-'Piano Ammortamento'!$E$140)</f>
        <v/>
      </c>
      <c r="G140" s="27">
        <f>IF('Piano Ammortamento'!$A$140="","",MAX(0,'Piano Ammortamento'!$C$140-'Piano Ammortamento'!$F$140))</f>
        <v/>
      </c>
      <c r="H140" s="27">
        <f>IF('Piano Ammortamento'!$A$140="","",'Piano Ammortamento'!$H$139+'Piano Ammortamento'!$E$140)</f>
        <v/>
      </c>
      <c r="I140" s="27">
        <f>IF('Piano Ammortamento'!$A$140="","",'Piano Ammortamento'!$I$139+'Piano Ammortamento'!$F$140)</f>
        <v/>
      </c>
      <c r="J140" s="42">
        <f>IF('Piano Ammortamento'!$A$140="","",IFERROR('Piano Ammortamento'!$E$140/'Piano Ammortamento'!$D$140,0))</f>
        <v/>
      </c>
      <c r="K140" s="29">
        <f>IF('Piano Ammortamento'!$A$140="","",IF('Piano Ammortamento'!$G$140&lt;=0,"Estinta","In corso"))</f>
        <v/>
      </c>
    </row>
    <row r="141">
      <c r="A141" s="20">
        <f>IF('Piano Ammortamento'!$A$140="","",IF('Piano Ammortamento'!$A$140&lt;'Calcolo Mutuo'!$E$6,'Piano Ammortamento'!$A$140+1,""))</f>
        <v/>
      </c>
      <c r="B141" s="39">
        <f>IF('Piano Ammortamento'!$A$141="","",EDATE('Calcolo Mutuo'!$B$12,'Piano Ammortamento'!$A$141-1))</f>
        <v/>
      </c>
      <c r="C141" s="22">
        <f>IF('Piano Ammortamento'!$A$141="","",'Piano Ammortamento'!$G$140)</f>
        <v/>
      </c>
      <c r="D141" s="22">
        <f>IF('Piano Ammortamento'!$A$141="","",IFERROR(-PMT('Calcolo Mutuo'!$E$7,'Calcolo Mutuo'!$E$6,'Calcolo Mutuo'!$B$8),0))</f>
        <v/>
      </c>
      <c r="E141" s="22">
        <f>IF('Piano Ammortamento'!$A$141="","",'Piano Ammortamento'!$C$141*'Calcolo Mutuo'!$E$7)</f>
        <v/>
      </c>
      <c r="F141" s="22">
        <f>IF('Piano Ammortamento'!$A$141="","",'Piano Ammortamento'!$D$141-'Piano Ammortamento'!$E$141)</f>
        <v/>
      </c>
      <c r="G141" s="22">
        <f>IF('Piano Ammortamento'!$A$141="","",MAX(0,'Piano Ammortamento'!$C$141-'Piano Ammortamento'!$F$141))</f>
        <v/>
      </c>
      <c r="H141" s="22">
        <f>IF('Piano Ammortamento'!$A$141="","",'Piano Ammortamento'!$H$140+'Piano Ammortamento'!$E$141)</f>
        <v/>
      </c>
      <c r="I141" s="22">
        <f>IF('Piano Ammortamento'!$A$141="","",'Piano Ammortamento'!$I$140+'Piano Ammortamento'!$F$141)</f>
        <v/>
      </c>
      <c r="J141" s="40">
        <f>IF('Piano Ammortamento'!$A$141="","",IFERROR('Piano Ammortamento'!$E$141/'Piano Ammortamento'!$D$141,0))</f>
        <v/>
      </c>
      <c r="K141" s="24">
        <f>IF('Piano Ammortamento'!$A$141="","",IF('Piano Ammortamento'!$G$141&lt;=0,"Estinta","In corso"))</f>
        <v/>
      </c>
    </row>
    <row r="142">
      <c r="A142" s="25">
        <f>IF('Piano Ammortamento'!$A$141="","",IF('Piano Ammortamento'!$A$141&lt;'Calcolo Mutuo'!$E$6,'Piano Ammortamento'!$A$141+1,""))</f>
        <v/>
      </c>
      <c r="B142" s="41">
        <f>IF('Piano Ammortamento'!$A$142="","",EDATE('Calcolo Mutuo'!$B$12,'Piano Ammortamento'!$A$142-1))</f>
        <v/>
      </c>
      <c r="C142" s="27">
        <f>IF('Piano Ammortamento'!$A$142="","",'Piano Ammortamento'!$G$141)</f>
        <v/>
      </c>
      <c r="D142" s="27">
        <f>IF('Piano Ammortamento'!$A$142="","",IFERROR(-PMT('Calcolo Mutuo'!$E$7,'Calcolo Mutuo'!$E$6,'Calcolo Mutuo'!$B$8),0))</f>
        <v/>
      </c>
      <c r="E142" s="27">
        <f>IF('Piano Ammortamento'!$A$142="","",'Piano Ammortamento'!$C$142*'Calcolo Mutuo'!$E$7)</f>
        <v/>
      </c>
      <c r="F142" s="27">
        <f>IF('Piano Ammortamento'!$A$142="","",'Piano Ammortamento'!$D$142-'Piano Ammortamento'!$E$142)</f>
        <v/>
      </c>
      <c r="G142" s="27">
        <f>IF('Piano Ammortamento'!$A$142="","",MAX(0,'Piano Ammortamento'!$C$142-'Piano Ammortamento'!$F$142))</f>
        <v/>
      </c>
      <c r="H142" s="27">
        <f>IF('Piano Ammortamento'!$A$142="","",'Piano Ammortamento'!$H$141+'Piano Ammortamento'!$E$142)</f>
        <v/>
      </c>
      <c r="I142" s="27">
        <f>IF('Piano Ammortamento'!$A$142="","",'Piano Ammortamento'!$I$141+'Piano Ammortamento'!$F$142)</f>
        <v/>
      </c>
      <c r="J142" s="42">
        <f>IF('Piano Ammortamento'!$A$142="","",IFERROR('Piano Ammortamento'!$E$142/'Piano Ammortamento'!$D$142,0))</f>
        <v/>
      </c>
      <c r="K142" s="29">
        <f>IF('Piano Ammortamento'!$A$142="","",IF('Piano Ammortamento'!$G$142&lt;=0,"Estinta","In corso"))</f>
        <v/>
      </c>
    </row>
    <row r="143">
      <c r="A143" s="20">
        <f>IF('Piano Ammortamento'!$A$142="","",IF('Piano Ammortamento'!$A$142&lt;'Calcolo Mutuo'!$E$6,'Piano Ammortamento'!$A$142+1,""))</f>
        <v/>
      </c>
      <c r="B143" s="39">
        <f>IF('Piano Ammortamento'!$A$143="","",EDATE('Calcolo Mutuo'!$B$12,'Piano Ammortamento'!$A$143-1))</f>
        <v/>
      </c>
      <c r="C143" s="22">
        <f>IF('Piano Ammortamento'!$A$143="","",'Piano Ammortamento'!$G$142)</f>
        <v/>
      </c>
      <c r="D143" s="22">
        <f>IF('Piano Ammortamento'!$A$143="","",IFERROR(-PMT('Calcolo Mutuo'!$E$7,'Calcolo Mutuo'!$E$6,'Calcolo Mutuo'!$B$8),0))</f>
        <v/>
      </c>
      <c r="E143" s="22">
        <f>IF('Piano Ammortamento'!$A$143="","",'Piano Ammortamento'!$C$143*'Calcolo Mutuo'!$E$7)</f>
        <v/>
      </c>
      <c r="F143" s="22">
        <f>IF('Piano Ammortamento'!$A$143="","",'Piano Ammortamento'!$D$143-'Piano Ammortamento'!$E$143)</f>
        <v/>
      </c>
      <c r="G143" s="22">
        <f>IF('Piano Ammortamento'!$A$143="","",MAX(0,'Piano Ammortamento'!$C$143-'Piano Ammortamento'!$F$143))</f>
        <v/>
      </c>
      <c r="H143" s="22">
        <f>IF('Piano Ammortamento'!$A$143="","",'Piano Ammortamento'!$H$142+'Piano Ammortamento'!$E$143)</f>
        <v/>
      </c>
      <c r="I143" s="22">
        <f>IF('Piano Ammortamento'!$A$143="","",'Piano Ammortamento'!$I$142+'Piano Ammortamento'!$F$143)</f>
        <v/>
      </c>
      <c r="J143" s="40">
        <f>IF('Piano Ammortamento'!$A$143="","",IFERROR('Piano Ammortamento'!$E$143/'Piano Ammortamento'!$D$143,0))</f>
        <v/>
      </c>
      <c r="K143" s="24">
        <f>IF('Piano Ammortamento'!$A$143="","",IF('Piano Ammortamento'!$G$143&lt;=0,"Estinta","In corso"))</f>
        <v/>
      </c>
    </row>
    <row r="144">
      <c r="A144" s="25">
        <f>IF('Piano Ammortamento'!$A$143="","",IF('Piano Ammortamento'!$A$143&lt;'Calcolo Mutuo'!$E$6,'Piano Ammortamento'!$A$143+1,""))</f>
        <v/>
      </c>
      <c r="B144" s="41">
        <f>IF('Piano Ammortamento'!$A$144="","",EDATE('Calcolo Mutuo'!$B$12,'Piano Ammortamento'!$A$144-1))</f>
        <v/>
      </c>
      <c r="C144" s="27">
        <f>IF('Piano Ammortamento'!$A$144="","",'Piano Ammortamento'!$G$143)</f>
        <v/>
      </c>
      <c r="D144" s="27">
        <f>IF('Piano Ammortamento'!$A$144="","",IFERROR(-PMT('Calcolo Mutuo'!$E$7,'Calcolo Mutuo'!$E$6,'Calcolo Mutuo'!$B$8),0))</f>
        <v/>
      </c>
      <c r="E144" s="27">
        <f>IF('Piano Ammortamento'!$A$144="","",'Piano Ammortamento'!$C$144*'Calcolo Mutuo'!$E$7)</f>
        <v/>
      </c>
      <c r="F144" s="27">
        <f>IF('Piano Ammortamento'!$A$144="","",'Piano Ammortamento'!$D$144-'Piano Ammortamento'!$E$144)</f>
        <v/>
      </c>
      <c r="G144" s="27">
        <f>IF('Piano Ammortamento'!$A$144="","",MAX(0,'Piano Ammortamento'!$C$144-'Piano Ammortamento'!$F$144))</f>
        <v/>
      </c>
      <c r="H144" s="27">
        <f>IF('Piano Ammortamento'!$A$144="","",'Piano Ammortamento'!$H$143+'Piano Ammortamento'!$E$144)</f>
        <v/>
      </c>
      <c r="I144" s="27">
        <f>IF('Piano Ammortamento'!$A$144="","",'Piano Ammortamento'!$I$143+'Piano Ammortamento'!$F$144)</f>
        <v/>
      </c>
      <c r="J144" s="42">
        <f>IF('Piano Ammortamento'!$A$144="","",IFERROR('Piano Ammortamento'!$E$144/'Piano Ammortamento'!$D$144,0))</f>
        <v/>
      </c>
      <c r="K144" s="29">
        <f>IF('Piano Ammortamento'!$A$144="","",IF('Piano Ammortamento'!$G$144&lt;=0,"Estinta","In corso"))</f>
        <v/>
      </c>
    </row>
    <row r="145">
      <c r="A145" s="20">
        <f>IF('Piano Ammortamento'!$A$144="","",IF('Piano Ammortamento'!$A$144&lt;'Calcolo Mutuo'!$E$6,'Piano Ammortamento'!$A$144+1,""))</f>
        <v/>
      </c>
      <c r="B145" s="39">
        <f>IF('Piano Ammortamento'!$A$145="","",EDATE('Calcolo Mutuo'!$B$12,'Piano Ammortamento'!$A$145-1))</f>
        <v/>
      </c>
      <c r="C145" s="22">
        <f>IF('Piano Ammortamento'!$A$145="","",'Piano Ammortamento'!$G$144)</f>
        <v/>
      </c>
      <c r="D145" s="22">
        <f>IF('Piano Ammortamento'!$A$145="","",IFERROR(-PMT('Calcolo Mutuo'!$E$7,'Calcolo Mutuo'!$E$6,'Calcolo Mutuo'!$B$8),0))</f>
        <v/>
      </c>
      <c r="E145" s="22">
        <f>IF('Piano Ammortamento'!$A$145="","",'Piano Ammortamento'!$C$145*'Calcolo Mutuo'!$E$7)</f>
        <v/>
      </c>
      <c r="F145" s="22">
        <f>IF('Piano Ammortamento'!$A$145="","",'Piano Ammortamento'!$D$145-'Piano Ammortamento'!$E$145)</f>
        <v/>
      </c>
      <c r="G145" s="22">
        <f>IF('Piano Ammortamento'!$A$145="","",MAX(0,'Piano Ammortamento'!$C$145-'Piano Ammortamento'!$F$145))</f>
        <v/>
      </c>
      <c r="H145" s="22">
        <f>IF('Piano Ammortamento'!$A$145="","",'Piano Ammortamento'!$H$144+'Piano Ammortamento'!$E$145)</f>
        <v/>
      </c>
      <c r="I145" s="22">
        <f>IF('Piano Ammortamento'!$A$145="","",'Piano Ammortamento'!$I$144+'Piano Ammortamento'!$F$145)</f>
        <v/>
      </c>
      <c r="J145" s="40">
        <f>IF('Piano Ammortamento'!$A$145="","",IFERROR('Piano Ammortamento'!$E$145/'Piano Ammortamento'!$D$145,0))</f>
        <v/>
      </c>
      <c r="K145" s="24">
        <f>IF('Piano Ammortamento'!$A$145="","",IF('Piano Ammortamento'!$G$145&lt;=0,"Estinta","In corso"))</f>
        <v/>
      </c>
    </row>
    <row r="146">
      <c r="A146" s="25">
        <f>IF('Piano Ammortamento'!$A$145="","",IF('Piano Ammortamento'!$A$145&lt;'Calcolo Mutuo'!$E$6,'Piano Ammortamento'!$A$145+1,""))</f>
        <v/>
      </c>
      <c r="B146" s="41">
        <f>IF('Piano Ammortamento'!$A$146="","",EDATE('Calcolo Mutuo'!$B$12,'Piano Ammortamento'!$A$146-1))</f>
        <v/>
      </c>
      <c r="C146" s="27">
        <f>IF('Piano Ammortamento'!$A$146="","",'Piano Ammortamento'!$G$145)</f>
        <v/>
      </c>
      <c r="D146" s="27">
        <f>IF('Piano Ammortamento'!$A$146="","",IFERROR(-PMT('Calcolo Mutuo'!$E$7,'Calcolo Mutuo'!$E$6,'Calcolo Mutuo'!$B$8),0))</f>
        <v/>
      </c>
      <c r="E146" s="27">
        <f>IF('Piano Ammortamento'!$A$146="","",'Piano Ammortamento'!$C$146*'Calcolo Mutuo'!$E$7)</f>
        <v/>
      </c>
      <c r="F146" s="27">
        <f>IF('Piano Ammortamento'!$A$146="","",'Piano Ammortamento'!$D$146-'Piano Ammortamento'!$E$146)</f>
        <v/>
      </c>
      <c r="G146" s="27">
        <f>IF('Piano Ammortamento'!$A$146="","",MAX(0,'Piano Ammortamento'!$C$146-'Piano Ammortamento'!$F$146))</f>
        <v/>
      </c>
      <c r="H146" s="27">
        <f>IF('Piano Ammortamento'!$A$146="","",'Piano Ammortamento'!$H$145+'Piano Ammortamento'!$E$146)</f>
        <v/>
      </c>
      <c r="I146" s="27">
        <f>IF('Piano Ammortamento'!$A$146="","",'Piano Ammortamento'!$I$145+'Piano Ammortamento'!$F$146)</f>
        <v/>
      </c>
      <c r="J146" s="42">
        <f>IF('Piano Ammortamento'!$A$146="","",IFERROR('Piano Ammortamento'!$E$146/'Piano Ammortamento'!$D$146,0))</f>
        <v/>
      </c>
      <c r="K146" s="29">
        <f>IF('Piano Ammortamento'!$A$146="","",IF('Piano Ammortamento'!$G$146&lt;=0,"Estinta","In corso"))</f>
        <v/>
      </c>
    </row>
    <row r="147">
      <c r="A147" s="20">
        <f>IF('Piano Ammortamento'!$A$146="","",IF('Piano Ammortamento'!$A$146&lt;'Calcolo Mutuo'!$E$6,'Piano Ammortamento'!$A$146+1,""))</f>
        <v/>
      </c>
      <c r="B147" s="39">
        <f>IF('Piano Ammortamento'!$A$147="","",EDATE('Calcolo Mutuo'!$B$12,'Piano Ammortamento'!$A$147-1))</f>
        <v/>
      </c>
      <c r="C147" s="22">
        <f>IF('Piano Ammortamento'!$A$147="","",'Piano Ammortamento'!$G$146)</f>
        <v/>
      </c>
      <c r="D147" s="22">
        <f>IF('Piano Ammortamento'!$A$147="","",IFERROR(-PMT('Calcolo Mutuo'!$E$7,'Calcolo Mutuo'!$E$6,'Calcolo Mutuo'!$B$8),0))</f>
        <v/>
      </c>
      <c r="E147" s="22">
        <f>IF('Piano Ammortamento'!$A$147="","",'Piano Ammortamento'!$C$147*'Calcolo Mutuo'!$E$7)</f>
        <v/>
      </c>
      <c r="F147" s="22">
        <f>IF('Piano Ammortamento'!$A$147="","",'Piano Ammortamento'!$D$147-'Piano Ammortamento'!$E$147)</f>
        <v/>
      </c>
      <c r="G147" s="22">
        <f>IF('Piano Ammortamento'!$A$147="","",MAX(0,'Piano Ammortamento'!$C$147-'Piano Ammortamento'!$F$147))</f>
        <v/>
      </c>
      <c r="H147" s="22">
        <f>IF('Piano Ammortamento'!$A$147="","",'Piano Ammortamento'!$H$146+'Piano Ammortamento'!$E$147)</f>
        <v/>
      </c>
      <c r="I147" s="22">
        <f>IF('Piano Ammortamento'!$A$147="","",'Piano Ammortamento'!$I$146+'Piano Ammortamento'!$F$147)</f>
        <v/>
      </c>
      <c r="J147" s="40">
        <f>IF('Piano Ammortamento'!$A$147="","",IFERROR('Piano Ammortamento'!$E$147/'Piano Ammortamento'!$D$147,0))</f>
        <v/>
      </c>
      <c r="K147" s="24">
        <f>IF('Piano Ammortamento'!$A$147="","",IF('Piano Ammortamento'!$G$147&lt;=0,"Estinta","In corso"))</f>
        <v/>
      </c>
    </row>
    <row r="148">
      <c r="A148" s="25">
        <f>IF('Piano Ammortamento'!$A$147="","",IF('Piano Ammortamento'!$A$147&lt;'Calcolo Mutuo'!$E$6,'Piano Ammortamento'!$A$147+1,""))</f>
        <v/>
      </c>
      <c r="B148" s="41">
        <f>IF('Piano Ammortamento'!$A$148="","",EDATE('Calcolo Mutuo'!$B$12,'Piano Ammortamento'!$A$148-1))</f>
        <v/>
      </c>
      <c r="C148" s="27">
        <f>IF('Piano Ammortamento'!$A$148="","",'Piano Ammortamento'!$G$147)</f>
        <v/>
      </c>
      <c r="D148" s="27">
        <f>IF('Piano Ammortamento'!$A$148="","",IFERROR(-PMT('Calcolo Mutuo'!$E$7,'Calcolo Mutuo'!$E$6,'Calcolo Mutuo'!$B$8),0))</f>
        <v/>
      </c>
      <c r="E148" s="27">
        <f>IF('Piano Ammortamento'!$A$148="","",'Piano Ammortamento'!$C$148*'Calcolo Mutuo'!$E$7)</f>
        <v/>
      </c>
      <c r="F148" s="27">
        <f>IF('Piano Ammortamento'!$A$148="","",'Piano Ammortamento'!$D$148-'Piano Ammortamento'!$E$148)</f>
        <v/>
      </c>
      <c r="G148" s="27">
        <f>IF('Piano Ammortamento'!$A$148="","",MAX(0,'Piano Ammortamento'!$C$148-'Piano Ammortamento'!$F$148))</f>
        <v/>
      </c>
      <c r="H148" s="27">
        <f>IF('Piano Ammortamento'!$A$148="","",'Piano Ammortamento'!$H$147+'Piano Ammortamento'!$E$148)</f>
        <v/>
      </c>
      <c r="I148" s="27">
        <f>IF('Piano Ammortamento'!$A$148="","",'Piano Ammortamento'!$I$147+'Piano Ammortamento'!$F$148)</f>
        <v/>
      </c>
      <c r="J148" s="42">
        <f>IF('Piano Ammortamento'!$A$148="","",IFERROR('Piano Ammortamento'!$E$148/'Piano Ammortamento'!$D$148,0))</f>
        <v/>
      </c>
      <c r="K148" s="29">
        <f>IF('Piano Ammortamento'!$A$148="","",IF('Piano Ammortamento'!$G$148&lt;=0,"Estinta","In corso"))</f>
        <v/>
      </c>
    </row>
    <row r="149">
      <c r="A149" s="20">
        <f>IF('Piano Ammortamento'!$A$148="","",IF('Piano Ammortamento'!$A$148&lt;'Calcolo Mutuo'!$E$6,'Piano Ammortamento'!$A$148+1,""))</f>
        <v/>
      </c>
      <c r="B149" s="39">
        <f>IF('Piano Ammortamento'!$A$149="","",EDATE('Calcolo Mutuo'!$B$12,'Piano Ammortamento'!$A$149-1))</f>
        <v/>
      </c>
      <c r="C149" s="22">
        <f>IF('Piano Ammortamento'!$A$149="","",'Piano Ammortamento'!$G$148)</f>
        <v/>
      </c>
      <c r="D149" s="22">
        <f>IF('Piano Ammortamento'!$A$149="","",IFERROR(-PMT('Calcolo Mutuo'!$E$7,'Calcolo Mutuo'!$E$6,'Calcolo Mutuo'!$B$8),0))</f>
        <v/>
      </c>
      <c r="E149" s="22">
        <f>IF('Piano Ammortamento'!$A$149="","",'Piano Ammortamento'!$C$149*'Calcolo Mutuo'!$E$7)</f>
        <v/>
      </c>
      <c r="F149" s="22">
        <f>IF('Piano Ammortamento'!$A$149="","",'Piano Ammortamento'!$D$149-'Piano Ammortamento'!$E$149)</f>
        <v/>
      </c>
      <c r="G149" s="22">
        <f>IF('Piano Ammortamento'!$A$149="","",MAX(0,'Piano Ammortamento'!$C$149-'Piano Ammortamento'!$F$149))</f>
        <v/>
      </c>
      <c r="H149" s="22">
        <f>IF('Piano Ammortamento'!$A$149="","",'Piano Ammortamento'!$H$148+'Piano Ammortamento'!$E$149)</f>
        <v/>
      </c>
      <c r="I149" s="22">
        <f>IF('Piano Ammortamento'!$A$149="","",'Piano Ammortamento'!$I$148+'Piano Ammortamento'!$F$149)</f>
        <v/>
      </c>
      <c r="J149" s="40">
        <f>IF('Piano Ammortamento'!$A$149="","",IFERROR('Piano Ammortamento'!$E$149/'Piano Ammortamento'!$D$149,0))</f>
        <v/>
      </c>
      <c r="K149" s="24">
        <f>IF('Piano Ammortamento'!$A$149="","",IF('Piano Ammortamento'!$G$149&lt;=0,"Estinta","In corso"))</f>
        <v/>
      </c>
    </row>
    <row r="150">
      <c r="A150" s="25">
        <f>IF('Piano Ammortamento'!$A$149="","",IF('Piano Ammortamento'!$A$149&lt;'Calcolo Mutuo'!$E$6,'Piano Ammortamento'!$A$149+1,""))</f>
        <v/>
      </c>
      <c r="B150" s="41">
        <f>IF('Piano Ammortamento'!$A$150="","",EDATE('Calcolo Mutuo'!$B$12,'Piano Ammortamento'!$A$150-1))</f>
        <v/>
      </c>
      <c r="C150" s="27">
        <f>IF('Piano Ammortamento'!$A$150="","",'Piano Ammortamento'!$G$149)</f>
        <v/>
      </c>
      <c r="D150" s="27">
        <f>IF('Piano Ammortamento'!$A$150="","",IFERROR(-PMT('Calcolo Mutuo'!$E$7,'Calcolo Mutuo'!$E$6,'Calcolo Mutuo'!$B$8),0))</f>
        <v/>
      </c>
      <c r="E150" s="27">
        <f>IF('Piano Ammortamento'!$A$150="","",'Piano Ammortamento'!$C$150*'Calcolo Mutuo'!$E$7)</f>
        <v/>
      </c>
      <c r="F150" s="27">
        <f>IF('Piano Ammortamento'!$A$150="","",'Piano Ammortamento'!$D$150-'Piano Ammortamento'!$E$150)</f>
        <v/>
      </c>
      <c r="G150" s="27">
        <f>IF('Piano Ammortamento'!$A$150="","",MAX(0,'Piano Ammortamento'!$C$150-'Piano Ammortamento'!$F$150))</f>
        <v/>
      </c>
      <c r="H150" s="27">
        <f>IF('Piano Ammortamento'!$A$150="","",'Piano Ammortamento'!$H$149+'Piano Ammortamento'!$E$150)</f>
        <v/>
      </c>
      <c r="I150" s="27">
        <f>IF('Piano Ammortamento'!$A$150="","",'Piano Ammortamento'!$I$149+'Piano Ammortamento'!$F$150)</f>
        <v/>
      </c>
      <c r="J150" s="42">
        <f>IF('Piano Ammortamento'!$A$150="","",IFERROR('Piano Ammortamento'!$E$150/'Piano Ammortamento'!$D$150,0))</f>
        <v/>
      </c>
      <c r="K150" s="29">
        <f>IF('Piano Ammortamento'!$A$150="","",IF('Piano Ammortamento'!$G$150&lt;=0,"Estinta","In corso"))</f>
        <v/>
      </c>
    </row>
    <row r="151">
      <c r="A151" s="20">
        <f>IF('Piano Ammortamento'!$A$150="","",IF('Piano Ammortamento'!$A$150&lt;'Calcolo Mutuo'!$E$6,'Piano Ammortamento'!$A$150+1,""))</f>
        <v/>
      </c>
      <c r="B151" s="39">
        <f>IF('Piano Ammortamento'!$A$151="","",EDATE('Calcolo Mutuo'!$B$12,'Piano Ammortamento'!$A$151-1))</f>
        <v/>
      </c>
      <c r="C151" s="22">
        <f>IF('Piano Ammortamento'!$A$151="","",'Piano Ammortamento'!$G$150)</f>
        <v/>
      </c>
      <c r="D151" s="22">
        <f>IF('Piano Ammortamento'!$A$151="","",IFERROR(-PMT('Calcolo Mutuo'!$E$7,'Calcolo Mutuo'!$E$6,'Calcolo Mutuo'!$B$8),0))</f>
        <v/>
      </c>
      <c r="E151" s="22">
        <f>IF('Piano Ammortamento'!$A$151="","",'Piano Ammortamento'!$C$151*'Calcolo Mutuo'!$E$7)</f>
        <v/>
      </c>
      <c r="F151" s="22">
        <f>IF('Piano Ammortamento'!$A$151="","",'Piano Ammortamento'!$D$151-'Piano Ammortamento'!$E$151)</f>
        <v/>
      </c>
      <c r="G151" s="22">
        <f>IF('Piano Ammortamento'!$A$151="","",MAX(0,'Piano Ammortamento'!$C$151-'Piano Ammortamento'!$F$151))</f>
        <v/>
      </c>
      <c r="H151" s="22">
        <f>IF('Piano Ammortamento'!$A$151="","",'Piano Ammortamento'!$H$150+'Piano Ammortamento'!$E$151)</f>
        <v/>
      </c>
      <c r="I151" s="22">
        <f>IF('Piano Ammortamento'!$A$151="","",'Piano Ammortamento'!$I$150+'Piano Ammortamento'!$F$151)</f>
        <v/>
      </c>
      <c r="J151" s="40">
        <f>IF('Piano Ammortamento'!$A$151="","",IFERROR('Piano Ammortamento'!$E$151/'Piano Ammortamento'!$D$151,0))</f>
        <v/>
      </c>
      <c r="K151" s="24">
        <f>IF('Piano Ammortamento'!$A$151="","",IF('Piano Ammortamento'!$G$151&lt;=0,"Estinta","In corso"))</f>
        <v/>
      </c>
    </row>
    <row r="152">
      <c r="A152" s="25">
        <f>IF('Piano Ammortamento'!$A$151="","",IF('Piano Ammortamento'!$A$151&lt;'Calcolo Mutuo'!$E$6,'Piano Ammortamento'!$A$151+1,""))</f>
        <v/>
      </c>
      <c r="B152" s="41">
        <f>IF('Piano Ammortamento'!$A$152="","",EDATE('Calcolo Mutuo'!$B$12,'Piano Ammortamento'!$A$152-1))</f>
        <v/>
      </c>
      <c r="C152" s="27">
        <f>IF('Piano Ammortamento'!$A$152="","",'Piano Ammortamento'!$G$151)</f>
        <v/>
      </c>
      <c r="D152" s="27">
        <f>IF('Piano Ammortamento'!$A$152="","",IFERROR(-PMT('Calcolo Mutuo'!$E$7,'Calcolo Mutuo'!$E$6,'Calcolo Mutuo'!$B$8),0))</f>
        <v/>
      </c>
      <c r="E152" s="27">
        <f>IF('Piano Ammortamento'!$A$152="","",'Piano Ammortamento'!$C$152*'Calcolo Mutuo'!$E$7)</f>
        <v/>
      </c>
      <c r="F152" s="27">
        <f>IF('Piano Ammortamento'!$A$152="","",'Piano Ammortamento'!$D$152-'Piano Ammortamento'!$E$152)</f>
        <v/>
      </c>
      <c r="G152" s="27">
        <f>IF('Piano Ammortamento'!$A$152="","",MAX(0,'Piano Ammortamento'!$C$152-'Piano Ammortamento'!$F$152))</f>
        <v/>
      </c>
      <c r="H152" s="27">
        <f>IF('Piano Ammortamento'!$A$152="","",'Piano Ammortamento'!$H$151+'Piano Ammortamento'!$E$152)</f>
        <v/>
      </c>
      <c r="I152" s="27">
        <f>IF('Piano Ammortamento'!$A$152="","",'Piano Ammortamento'!$I$151+'Piano Ammortamento'!$F$152)</f>
        <v/>
      </c>
      <c r="J152" s="42">
        <f>IF('Piano Ammortamento'!$A$152="","",IFERROR('Piano Ammortamento'!$E$152/'Piano Ammortamento'!$D$152,0))</f>
        <v/>
      </c>
      <c r="K152" s="29">
        <f>IF('Piano Ammortamento'!$A$152="","",IF('Piano Ammortamento'!$G$152&lt;=0,"Estinta","In corso"))</f>
        <v/>
      </c>
    </row>
    <row r="153">
      <c r="A153" s="20">
        <f>IF('Piano Ammortamento'!$A$152="","",IF('Piano Ammortamento'!$A$152&lt;'Calcolo Mutuo'!$E$6,'Piano Ammortamento'!$A$152+1,""))</f>
        <v/>
      </c>
      <c r="B153" s="39">
        <f>IF('Piano Ammortamento'!$A$153="","",EDATE('Calcolo Mutuo'!$B$12,'Piano Ammortamento'!$A$153-1))</f>
        <v/>
      </c>
      <c r="C153" s="22">
        <f>IF('Piano Ammortamento'!$A$153="","",'Piano Ammortamento'!$G$152)</f>
        <v/>
      </c>
      <c r="D153" s="22">
        <f>IF('Piano Ammortamento'!$A$153="","",IFERROR(-PMT('Calcolo Mutuo'!$E$7,'Calcolo Mutuo'!$E$6,'Calcolo Mutuo'!$B$8),0))</f>
        <v/>
      </c>
      <c r="E153" s="22">
        <f>IF('Piano Ammortamento'!$A$153="","",'Piano Ammortamento'!$C$153*'Calcolo Mutuo'!$E$7)</f>
        <v/>
      </c>
      <c r="F153" s="22">
        <f>IF('Piano Ammortamento'!$A$153="","",'Piano Ammortamento'!$D$153-'Piano Ammortamento'!$E$153)</f>
        <v/>
      </c>
      <c r="G153" s="22">
        <f>IF('Piano Ammortamento'!$A$153="","",MAX(0,'Piano Ammortamento'!$C$153-'Piano Ammortamento'!$F$153))</f>
        <v/>
      </c>
      <c r="H153" s="22">
        <f>IF('Piano Ammortamento'!$A$153="","",'Piano Ammortamento'!$H$152+'Piano Ammortamento'!$E$153)</f>
        <v/>
      </c>
      <c r="I153" s="22">
        <f>IF('Piano Ammortamento'!$A$153="","",'Piano Ammortamento'!$I$152+'Piano Ammortamento'!$F$153)</f>
        <v/>
      </c>
      <c r="J153" s="40">
        <f>IF('Piano Ammortamento'!$A$153="","",IFERROR('Piano Ammortamento'!$E$153/'Piano Ammortamento'!$D$153,0))</f>
        <v/>
      </c>
      <c r="K153" s="24">
        <f>IF('Piano Ammortamento'!$A$153="","",IF('Piano Ammortamento'!$G$153&lt;=0,"Estinta","In corso"))</f>
        <v/>
      </c>
    </row>
    <row r="154">
      <c r="A154" s="25">
        <f>IF('Piano Ammortamento'!$A$153="","",IF('Piano Ammortamento'!$A$153&lt;'Calcolo Mutuo'!$E$6,'Piano Ammortamento'!$A$153+1,""))</f>
        <v/>
      </c>
      <c r="B154" s="41">
        <f>IF('Piano Ammortamento'!$A$154="","",EDATE('Calcolo Mutuo'!$B$12,'Piano Ammortamento'!$A$154-1))</f>
        <v/>
      </c>
      <c r="C154" s="27">
        <f>IF('Piano Ammortamento'!$A$154="","",'Piano Ammortamento'!$G$153)</f>
        <v/>
      </c>
      <c r="D154" s="27">
        <f>IF('Piano Ammortamento'!$A$154="","",IFERROR(-PMT('Calcolo Mutuo'!$E$7,'Calcolo Mutuo'!$E$6,'Calcolo Mutuo'!$B$8),0))</f>
        <v/>
      </c>
      <c r="E154" s="27">
        <f>IF('Piano Ammortamento'!$A$154="","",'Piano Ammortamento'!$C$154*'Calcolo Mutuo'!$E$7)</f>
        <v/>
      </c>
      <c r="F154" s="27">
        <f>IF('Piano Ammortamento'!$A$154="","",'Piano Ammortamento'!$D$154-'Piano Ammortamento'!$E$154)</f>
        <v/>
      </c>
      <c r="G154" s="27">
        <f>IF('Piano Ammortamento'!$A$154="","",MAX(0,'Piano Ammortamento'!$C$154-'Piano Ammortamento'!$F$154))</f>
        <v/>
      </c>
      <c r="H154" s="27">
        <f>IF('Piano Ammortamento'!$A$154="","",'Piano Ammortamento'!$H$153+'Piano Ammortamento'!$E$154)</f>
        <v/>
      </c>
      <c r="I154" s="27">
        <f>IF('Piano Ammortamento'!$A$154="","",'Piano Ammortamento'!$I$153+'Piano Ammortamento'!$F$154)</f>
        <v/>
      </c>
      <c r="J154" s="42">
        <f>IF('Piano Ammortamento'!$A$154="","",IFERROR('Piano Ammortamento'!$E$154/'Piano Ammortamento'!$D$154,0))</f>
        <v/>
      </c>
      <c r="K154" s="29">
        <f>IF('Piano Ammortamento'!$A$154="","",IF('Piano Ammortamento'!$G$154&lt;=0,"Estinta","In corso"))</f>
        <v/>
      </c>
    </row>
    <row r="155">
      <c r="A155" s="20">
        <f>IF('Piano Ammortamento'!$A$154="","",IF('Piano Ammortamento'!$A$154&lt;'Calcolo Mutuo'!$E$6,'Piano Ammortamento'!$A$154+1,""))</f>
        <v/>
      </c>
      <c r="B155" s="39">
        <f>IF('Piano Ammortamento'!$A$155="","",EDATE('Calcolo Mutuo'!$B$12,'Piano Ammortamento'!$A$155-1))</f>
        <v/>
      </c>
      <c r="C155" s="22">
        <f>IF('Piano Ammortamento'!$A$155="","",'Piano Ammortamento'!$G$154)</f>
        <v/>
      </c>
      <c r="D155" s="22">
        <f>IF('Piano Ammortamento'!$A$155="","",IFERROR(-PMT('Calcolo Mutuo'!$E$7,'Calcolo Mutuo'!$E$6,'Calcolo Mutuo'!$B$8),0))</f>
        <v/>
      </c>
      <c r="E155" s="22">
        <f>IF('Piano Ammortamento'!$A$155="","",'Piano Ammortamento'!$C$155*'Calcolo Mutuo'!$E$7)</f>
        <v/>
      </c>
      <c r="F155" s="22">
        <f>IF('Piano Ammortamento'!$A$155="","",'Piano Ammortamento'!$D$155-'Piano Ammortamento'!$E$155)</f>
        <v/>
      </c>
      <c r="G155" s="22">
        <f>IF('Piano Ammortamento'!$A$155="","",MAX(0,'Piano Ammortamento'!$C$155-'Piano Ammortamento'!$F$155))</f>
        <v/>
      </c>
      <c r="H155" s="22">
        <f>IF('Piano Ammortamento'!$A$155="","",'Piano Ammortamento'!$H$154+'Piano Ammortamento'!$E$155)</f>
        <v/>
      </c>
      <c r="I155" s="22">
        <f>IF('Piano Ammortamento'!$A$155="","",'Piano Ammortamento'!$I$154+'Piano Ammortamento'!$F$155)</f>
        <v/>
      </c>
      <c r="J155" s="40">
        <f>IF('Piano Ammortamento'!$A$155="","",IFERROR('Piano Ammortamento'!$E$155/'Piano Ammortamento'!$D$155,0))</f>
        <v/>
      </c>
      <c r="K155" s="24">
        <f>IF('Piano Ammortamento'!$A$155="","",IF('Piano Ammortamento'!$G$155&lt;=0,"Estinta","In corso"))</f>
        <v/>
      </c>
    </row>
    <row r="156">
      <c r="A156" s="25">
        <f>IF('Piano Ammortamento'!$A$155="","",IF('Piano Ammortamento'!$A$155&lt;'Calcolo Mutuo'!$E$6,'Piano Ammortamento'!$A$155+1,""))</f>
        <v/>
      </c>
      <c r="B156" s="41">
        <f>IF('Piano Ammortamento'!$A$156="","",EDATE('Calcolo Mutuo'!$B$12,'Piano Ammortamento'!$A$156-1))</f>
        <v/>
      </c>
      <c r="C156" s="27">
        <f>IF('Piano Ammortamento'!$A$156="","",'Piano Ammortamento'!$G$155)</f>
        <v/>
      </c>
      <c r="D156" s="27">
        <f>IF('Piano Ammortamento'!$A$156="","",IFERROR(-PMT('Calcolo Mutuo'!$E$7,'Calcolo Mutuo'!$E$6,'Calcolo Mutuo'!$B$8),0))</f>
        <v/>
      </c>
      <c r="E156" s="27">
        <f>IF('Piano Ammortamento'!$A$156="","",'Piano Ammortamento'!$C$156*'Calcolo Mutuo'!$E$7)</f>
        <v/>
      </c>
      <c r="F156" s="27">
        <f>IF('Piano Ammortamento'!$A$156="","",'Piano Ammortamento'!$D$156-'Piano Ammortamento'!$E$156)</f>
        <v/>
      </c>
      <c r="G156" s="27">
        <f>IF('Piano Ammortamento'!$A$156="","",MAX(0,'Piano Ammortamento'!$C$156-'Piano Ammortamento'!$F$156))</f>
        <v/>
      </c>
      <c r="H156" s="27">
        <f>IF('Piano Ammortamento'!$A$156="","",'Piano Ammortamento'!$H$155+'Piano Ammortamento'!$E$156)</f>
        <v/>
      </c>
      <c r="I156" s="27">
        <f>IF('Piano Ammortamento'!$A$156="","",'Piano Ammortamento'!$I$155+'Piano Ammortamento'!$F$156)</f>
        <v/>
      </c>
      <c r="J156" s="42">
        <f>IF('Piano Ammortamento'!$A$156="","",IFERROR('Piano Ammortamento'!$E$156/'Piano Ammortamento'!$D$156,0))</f>
        <v/>
      </c>
      <c r="K156" s="29">
        <f>IF('Piano Ammortamento'!$A$156="","",IF('Piano Ammortamento'!$G$156&lt;=0,"Estinta","In corso"))</f>
        <v/>
      </c>
    </row>
    <row r="157">
      <c r="A157" s="20">
        <f>IF('Piano Ammortamento'!$A$156="","",IF('Piano Ammortamento'!$A$156&lt;'Calcolo Mutuo'!$E$6,'Piano Ammortamento'!$A$156+1,""))</f>
        <v/>
      </c>
      <c r="B157" s="39">
        <f>IF('Piano Ammortamento'!$A$157="","",EDATE('Calcolo Mutuo'!$B$12,'Piano Ammortamento'!$A$157-1))</f>
        <v/>
      </c>
      <c r="C157" s="22">
        <f>IF('Piano Ammortamento'!$A$157="","",'Piano Ammortamento'!$G$156)</f>
        <v/>
      </c>
      <c r="D157" s="22">
        <f>IF('Piano Ammortamento'!$A$157="","",IFERROR(-PMT('Calcolo Mutuo'!$E$7,'Calcolo Mutuo'!$E$6,'Calcolo Mutuo'!$B$8),0))</f>
        <v/>
      </c>
      <c r="E157" s="22">
        <f>IF('Piano Ammortamento'!$A$157="","",'Piano Ammortamento'!$C$157*'Calcolo Mutuo'!$E$7)</f>
        <v/>
      </c>
      <c r="F157" s="22">
        <f>IF('Piano Ammortamento'!$A$157="","",'Piano Ammortamento'!$D$157-'Piano Ammortamento'!$E$157)</f>
        <v/>
      </c>
      <c r="G157" s="22">
        <f>IF('Piano Ammortamento'!$A$157="","",MAX(0,'Piano Ammortamento'!$C$157-'Piano Ammortamento'!$F$157))</f>
        <v/>
      </c>
      <c r="H157" s="22">
        <f>IF('Piano Ammortamento'!$A$157="","",'Piano Ammortamento'!$H$156+'Piano Ammortamento'!$E$157)</f>
        <v/>
      </c>
      <c r="I157" s="22">
        <f>IF('Piano Ammortamento'!$A$157="","",'Piano Ammortamento'!$I$156+'Piano Ammortamento'!$F$157)</f>
        <v/>
      </c>
      <c r="J157" s="40">
        <f>IF('Piano Ammortamento'!$A$157="","",IFERROR('Piano Ammortamento'!$E$157/'Piano Ammortamento'!$D$157,0))</f>
        <v/>
      </c>
      <c r="K157" s="24">
        <f>IF('Piano Ammortamento'!$A$157="","",IF('Piano Ammortamento'!$G$157&lt;=0,"Estinta","In corso"))</f>
        <v/>
      </c>
    </row>
    <row r="158">
      <c r="A158" s="25">
        <f>IF('Piano Ammortamento'!$A$157="","",IF('Piano Ammortamento'!$A$157&lt;'Calcolo Mutuo'!$E$6,'Piano Ammortamento'!$A$157+1,""))</f>
        <v/>
      </c>
      <c r="B158" s="41">
        <f>IF('Piano Ammortamento'!$A$158="","",EDATE('Calcolo Mutuo'!$B$12,'Piano Ammortamento'!$A$158-1))</f>
        <v/>
      </c>
      <c r="C158" s="27">
        <f>IF('Piano Ammortamento'!$A$158="","",'Piano Ammortamento'!$G$157)</f>
        <v/>
      </c>
      <c r="D158" s="27">
        <f>IF('Piano Ammortamento'!$A$158="","",IFERROR(-PMT('Calcolo Mutuo'!$E$7,'Calcolo Mutuo'!$E$6,'Calcolo Mutuo'!$B$8),0))</f>
        <v/>
      </c>
      <c r="E158" s="27">
        <f>IF('Piano Ammortamento'!$A$158="","",'Piano Ammortamento'!$C$158*'Calcolo Mutuo'!$E$7)</f>
        <v/>
      </c>
      <c r="F158" s="27">
        <f>IF('Piano Ammortamento'!$A$158="","",'Piano Ammortamento'!$D$158-'Piano Ammortamento'!$E$158)</f>
        <v/>
      </c>
      <c r="G158" s="27">
        <f>IF('Piano Ammortamento'!$A$158="","",MAX(0,'Piano Ammortamento'!$C$158-'Piano Ammortamento'!$F$158))</f>
        <v/>
      </c>
      <c r="H158" s="27">
        <f>IF('Piano Ammortamento'!$A$158="","",'Piano Ammortamento'!$H$157+'Piano Ammortamento'!$E$158)</f>
        <v/>
      </c>
      <c r="I158" s="27">
        <f>IF('Piano Ammortamento'!$A$158="","",'Piano Ammortamento'!$I$157+'Piano Ammortamento'!$F$158)</f>
        <v/>
      </c>
      <c r="J158" s="42">
        <f>IF('Piano Ammortamento'!$A$158="","",IFERROR('Piano Ammortamento'!$E$158/'Piano Ammortamento'!$D$158,0))</f>
        <v/>
      </c>
      <c r="K158" s="29">
        <f>IF('Piano Ammortamento'!$A$158="","",IF('Piano Ammortamento'!$G$158&lt;=0,"Estinta","In corso"))</f>
        <v/>
      </c>
    </row>
    <row r="159">
      <c r="A159" s="20">
        <f>IF('Piano Ammortamento'!$A$158="","",IF('Piano Ammortamento'!$A$158&lt;'Calcolo Mutuo'!$E$6,'Piano Ammortamento'!$A$158+1,""))</f>
        <v/>
      </c>
      <c r="B159" s="39">
        <f>IF('Piano Ammortamento'!$A$159="","",EDATE('Calcolo Mutuo'!$B$12,'Piano Ammortamento'!$A$159-1))</f>
        <v/>
      </c>
      <c r="C159" s="22">
        <f>IF('Piano Ammortamento'!$A$159="","",'Piano Ammortamento'!$G$158)</f>
        <v/>
      </c>
      <c r="D159" s="22">
        <f>IF('Piano Ammortamento'!$A$159="","",IFERROR(-PMT('Calcolo Mutuo'!$E$7,'Calcolo Mutuo'!$E$6,'Calcolo Mutuo'!$B$8),0))</f>
        <v/>
      </c>
      <c r="E159" s="22">
        <f>IF('Piano Ammortamento'!$A$159="","",'Piano Ammortamento'!$C$159*'Calcolo Mutuo'!$E$7)</f>
        <v/>
      </c>
      <c r="F159" s="22">
        <f>IF('Piano Ammortamento'!$A$159="","",'Piano Ammortamento'!$D$159-'Piano Ammortamento'!$E$159)</f>
        <v/>
      </c>
      <c r="G159" s="22">
        <f>IF('Piano Ammortamento'!$A$159="","",MAX(0,'Piano Ammortamento'!$C$159-'Piano Ammortamento'!$F$159))</f>
        <v/>
      </c>
      <c r="H159" s="22">
        <f>IF('Piano Ammortamento'!$A$159="","",'Piano Ammortamento'!$H$158+'Piano Ammortamento'!$E$159)</f>
        <v/>
      </c>
      <c r="I159" s="22">
        <f>IF('Piano Ammortamento'!$A$159="","",'Piano Ammortamento'!$I$158+'Piano Ammortamento'!$F$159)</f>
        <v/>
      </c>
      <c r="J159" s="40">
        <f>IF('Piano Ammortamento'!$A$159="","",IFERROR('Piano Ammortamento'!$E$159/'Piano Ammortamento'!$D$159,0))</f>
        <v/>
      </c>
      <c r="K159" s="24">
        <f>IF('Piano Ammortamento'!$A$159="","",IF('Piano Ammortamento'!$G$159&lt;=0,"Estinta","In corso"))</f>
        <v/>
      </c>
    </row>
    <row r="160">
      <c r="A160" s="25">
        <f>IF('Piano Ammortamento'!$A$159="","",IF('Piano Ammortamento'!$A$159&lt;'Calcolo Mutuo'!$E$6,'Piano Ammortamento'!$A$159+1,""))</f>
        <v/>
      </c>
      <c r="B160" s="41">
        <f>IF('Piano Ammortamento'!$A$160="","",EDATE('Calcolo Mutuo'!$B$12,'Piano Ammortamento'!$A$160-1))</f>
        <v/>
      </c>
      <c r="C160" s="27">
        <f>IF('Piano Ammortamento'!$A$160="","",'Piano Ammortamento'!$G$159)</f>
        <v/>
      </c>
      <c r="D160" s="27">
        <f>IF('Piano Ammortamento'!$A$160="","",IFERROR(-PMT('Calcolo Mutuo'!$E$7,'Calcolo Mutuo'!$E$6,'Calcolo Mutuo'!$B$8),0))</f>
        <v/>
      </c>
      <c r="E160" s="27">
        <f>IF('Piano Ammortamento'!$A$160="","",'Piano Ammortamento'!$C$160*'Calcolo Mutuo'!$E$7)</f>
        <v/>
      </c>
      <c r="F160" s="27">
        <f>IF('Piano Ammortamento'!$A$160="","",'Piano Ammortamento'!$D$160-'Piano Ammortamento'!$E$160)</f>
        <v/>
      </c>
      <c r="G160" s="27">
        <f>IF('Piano Ammortamento'!$A$160="","",MAX(0,'Piano Ammortamento'!$C$160-'Piano Ammortamento'!$F$160))</f>
        <v/>
      </c>
      <c r="H160" s="27">
        <f>IF('Piano Ammortamento'!$A$160="","",'Piano Ammortamento'!$H$159+'Piano Ammortamento'!$E$160)</f>
        <v/>
      </c>
      <c r="I160" s="27">
        <f>IF('Piano Ammortamento'!$A$160="","",'Piano Ammortamento'!$I$159+'Piano Ammortamento'!$F$160)</f>
        <v/>
      </c>
      <c r="J160" s="42">
        <f>IF('Piano Ammortamento'!$A$160="","",IFERROR('Piano Ammortamento'!$E$160/'Piano Ammortamento'!$D$160,0))</f>
        <v/>
      </c>
      <c r="K160" s="29">
        <f>IF('Piano Ammortamento'!$A$160="","",IF('Piano Ammortamento'!$G$160&lt;=0,"Estinta","In corso"))</f>
        <v/>
      </c>
    </row>
    <row r="161">
      <c r="A161" s="20">
        <f>IF('Piano Ammortamento'!$A$160="","",IF('Piano Ammortamento'!$A$160&lt;'Calcolo Mutuo'!$E$6,'Piano Ammortamento'!$A$160+1,""))</f>
        <v/>
      </c>
      <c r="B161" s="39">
        <f>IF('Piano Ammortamento'!$A$161="","",EDATE('Calcolo Mutuo'!$B$12,'Piano Ammortamento'!$A$161-1))</f>
        <v/>
      </c>
      <c r="C161" s="22">
        <f>IF('Piano Ammortamento'!$A$161="","",'Piano Ammortamento'!$G$160)</f>
        <v/>
      </c>
      <c r="D161" s="22">
        <f>IF('Piano Ammortamento'!$A$161="","",IFERROR(-PMT('Calcolo Mutuo'!$E$7,'Calcolo Mutuo'!$E$6,'Calcolo Mutuo'!$B$8),0))</f>
        <v/>
      </c>
      <c r="E161" s="22">
        <f>IF('Piano Ammortamento'!$A$161="","",'Piano Ammortamento'!$C$161*'Calcolo Mutuo'!$E$7)</f>
        <v/>
      </c>
      <c r="F161" s="22">
        <f>IF('Piano Ammortamento'!$A$161="","",'Piano Ammortamento'!$D$161-'Piano Ammortamento'!$E$161)</f>
        <v/>
      </c>
      <c r="G161" s="22">
        <f>IF('Piano Ammortamento'!$A$161="","",MAX(0,'Piano Ammortamento'!$C$161-'Piano Ammortamento'!$F$161))</f>
        <v/>
      </c>
      <c r="H161" s="22">
        <f>IF('Piano Ammortamento'!$A$161="","",'Piano Ammortamento'!$H$160+'Piano Ammortamento'!$E$161)</f>
        <v/>
      </c>
      <c r="I161" s="22">
        <f>IF('Piano Ammortamento'!$A$161="","",'Piano Ammortamento'!$I$160+'Piano Ammortamento'!$F$161)</f>
        <v/>
      </c>
      <c r="J161" s="40">
        <f>IF('Piano Ammortamento'!$A$161="","",IFERROR('Piano Ammortamento'!$E$161/'Piano Ammortamento'!$D$161,0))</f>
        <v/>
      </c>
      <c r="K161" s="24">
        <f>IF('Piano Ammortamento'!$A$161="","",IF('Piano Ammortamento'!$G$161&lt;=0,"Estinta","In corso"))</f>
        <v/>
      </c>
    </row>
    <row r="162">
      <c r="A162" s="25">
        <f>IF('Piano Ammortamento'!$A$161="","",IF('Piano Ammortamento'!$A$161&lt;'Calcolo Mutuo'!$E$6,'Piano Ammortamento'!$A$161+1,""))</f>
        <v/>
      </c>
      <c r="B162" s="41">
        <f>IF('Piano Ammortamento'!$A$162="","",EDATE('Calcolo Mutuo'!$B$12,'Piano Ammortamento'!$A$162-1))</f>
        <v/>
      </c>
      <c r="C162" s="27">
        <f>IF('Piano Ammortamento'!$A$162="","",'Piano Ammortamento'!$G$161)</f>
        <v/>
      </c>
      <c r="D162" s="27">
        <f>IF('Piano Ammortamento'!$A$162="","",IFERROR(-PMT('Calcolo Mutuo'!$E$7,'Calcolo Mutuo'!$E$6,'Calcolo Mutuo'!$B$8),0))</f>
        <v/>
      </c>
      <c r="E162" s="27">
        <f>IF('Piano Ammortamento'!$A$162="","",'Piano Ammortamento'!$C$162*'Calcolo Mutuo'!$E$7)</f>
        <v/>
      </c>
      <c r="F162" s="27">
        <f>IF('Piano Ammortamento'!$A$162="","",'Piano Ammortamento'!$D$162-'Piano Ammortamento'!$E$162)</f>
        <v/>
      </c>
      <c r="G162" s="27">
        <f>IF('Piano Ammortamento'!$A$162="","",MAX(0,'Piano Ammortamento'!$C$162-'Piano Ammortamento'!$F$162))</f>
        <v/>
      </c>
      <c r="H162" s="27">
        <f>IF('Piano Ammortamento'!$A$162="","",'Piano Ammortamento'!$H$161+'Piano Ammortamento'!$E$162)</f>
        <v/>
      </c>
      <c r="I162" s="27">
        <f>IF('Piano Ammortamento'!$A$162="","",'Piano Ammortamento'!$I$161+'Piano Ammortamento'!$F$162)</f>
        <v/>
      </c>
      <c r="J162" s="42">
        <f>IF('Piano Ammortamento'!$A$162="","",IFERROR('Piano Ammortamento'!$E$162/'Piano Ammortamento'!$D$162,0))</f>
        <v/>
      </c>
      <c r="K162" s="29">
        <f>IF('Piano Ammortamento'!$A$162="","",IF('Piano Ammortamento'!$G$162&lt;=0,"Estinta","In corso"))</f>
        <v/>
      </c>
    </row>
    <row r="163">
      <c r="A163" s="20">
        <f>IF('Piano Ammortamento'!$A$162="","",IF('Piano Ammortamento'!$A$162&lt;'Calcolo Mutuo'!$E$6,'Piano Ammortamento'!$A$162+1,""))</f>
        <v/>
      </c>
      <c r="B163" s="39">
        <f>IF('Piano Ammortamento'!$A$163="","",EDATE('Calcolo Mutuo'!$B$12,'Piano Ammortamento'!$A$163-1))</f>
        <v/>
      </c>
      <c r="C163" s="22">
        <f>IF('Piano Ammortamento'!$A$163="","",'Piano Ammortamento'!$G$162)</f>
        <v/>
      </c>
      <c r="D163" s="22">
        <f>IF('Piano Ammortamento'!$A$163="","",IFERROR(-PMT('Calcolo Mutuo'!$E$7,'Calcolo Mutuo'!$E$6,'Calcolo Mutuo'!$B$8),0))</f>
        <v/>
      </c>
      <c r="E163" s="22">
        <f>IF('Piano Ammortamento'!$A$163="","",'Piano Ammortamento'!$C$163*'Calcolo Mutuo'!$E$7)</f>
        <v/>
      </c>
      <c r="F163" s="22">
        <f>IF('Piano Ammortamento'!$A$163="","",'Piano Ammortamento'!$D$163-'Piano Ammortamento'!$E$163)</f>
        <v/>
      </c>
      <c r="G163" s="22">
        <f>IF('Piano Ammortamento'!$A$163="","",MAX(0,'Piano Ammortamento'!$C$163-'Piano Ammortamento'!$F$163))</f>
        <v/>
      </c>
      <c r="H163" s="22">
        <f>IF('Piano Ammortamento'!$A$163="","",'Piano Ammortamento'!$H$162+'Piano Ammortamento'!$E$163)</f>
        <v/>
      </c>
      <c r="I163" s="22">
        <f>IF('Piano Ammortamento'!$A$163="","",'Piano Ammortamento'!$I$162+'Piano Ammortamento'!$F$163)</f>
        <v/>
      </c>
      <c r="J163" s="40">
        <f>IF('Piano Ammortamento'!$A$163="","",IFERROR('Piano Ammortamento'!$E$163/'Piano Ammortamento'!$D$163,0))</f>
        <v/>
      </c>
      <c r="K163" s="24">
        <f>IF('Piano Ammortamento'!$A$163="","",IF('Piano Ammortamento'!$G$163&lt;=0,"Estinta","In corso"))</f>
        <v/>
      </c>
    </row>
    <row r="164">
      <c r="A164" s="25">
        <f>IF('Piano Ammortamento'!$A$163="","",IF('Piano Ammortamento'!$A$163&lt;'Calcolo Mutuo'!$E$6,'Piano Ammortamento'!$A$163+1,""))</f>
        <v/>
      </c>
      <c r="B164" s="41">
        <f>IF('Piano Ammortamento'!$A$164="","",EDATE('Calcolo Mutuo'!$B$12,'Piano Ammortamento'!$A$164-1))</f>
        <v/>
      </c>
      <c r="C164" s="27">
        <f>IF('Piano Ammortamento'!$A$164="","",'Piano Ammortamento'!$G$163)</f>
        <v/>
      </c>
      <c r="D164" s="27">
        <f>IF('Piano Ammortamento'!$A$164="","",IFERROR(-PMT('Calcolo Mutuo'!$E$7,'Calcolo Mutuo'!$E$6,'Calcolo Mutuo'!$B$8),0))</f>
        <v/>
      </c>
      <c r="E164" s="27">
        <f>IF('Piano Ammortamento'!$A$164="","",'Piano Ammortamento'!$C$164*'Calcolo Mutuo'!$E$7)</f>
        <v/>
      </c>
      <c r="F164" s="27">
        <f>IF('Piano Ammortamento'!$A$164="","",'Piano Ammortamento'!$D$164-'Piano Ammortamento'!$E$164)</f>
        <v/>
      </c>
      <c r="G164" s="27">
        <f>IF('Piano Ammortamento'!$A$164="","",MAX(0,'Piano Ammortamento'!$C$164-'Piano Ammortamento'!$F$164))</f>
        <v/>
      </c>
      <c r="H164" s="27">
        <f>IF('Piano Ammortamento'!$A$164="","",'Piano Ammortamento'!$H$163+'Piano Ammortamento'!$E$164)</f>
        <v/>
      </c>
      <c r="I164" s="27">
        <f>IF('Piano Ammortamento'!$A$164="","",'Piano Ammortamento'!$I$163+'Piano Ammortamento'!$F$164)</f>
        <v/>
      </c>
      <c r="J164" s="42">
        <f>IF('Piano Ammortamento'!$A$164="","",IFERROR('Piano Ammortamento'!$E$164/'Piano Ammortamento'!$D$164,0))</f>
        <v/>
      </c>
      <c r="K164" s="29">
        <f>IF('Piano Ammortamento'!$A$164="","",IF('Piano Ammortamento'!$G$164&lt;=0,"Estinta","In corso"))</f>
        <v/>
      </c>
    </row>
    <row r="165">
      <c r="A165" s="20">
        <f>IF('Piano Ammortamento'!$A$164="","",IF('Piano Ammortamento'!$A$164&lt;'Calcolo Mutuo'!$E$6,'Piano Ammortamento'!$A$164+1,""))</f>
        <v/>
      </c>
      <c r="B165" s="39">
        <f>IF('Piano Ammortamento'!$A$165="","",EDATE('Calcolo Mutuo'!$B$12,'Piano Ammortamento'!$A$165-1))</f>
        <v/>
      </c>
      <c r="C165" s="22">
        <f>IF('Piano Ammortamento'!$A$165="","",'Piano Ammortamento'!$G$164)</f>
        <v/>
      </c>
      <c r="D165" s="22">
        <f>IF('Piano Ammortamento'!$A$165="","",IFERROR(-PMT('Calcolo Mutuo'!$E$7,'Calcolo Mutuo'!$E$6,'Calcolo Mutuo'!$B$8),0))</f>
        <v/>
      </c>
      <c r="E165" s="22">
        <f>IF('Piano Ammortamento'!$A$165="","",'Piano Ammortamento'!$C$165*'Calcolo Mutuo'!$E$7)</f>
        <v/>
      </c>
      <c r="F165" s="22">
        <f>IF('Piano Ammortamento'!$A$165="","",'Piano Ammortamento'!$D$165-'Piano Ammortamento'!$E$165)</f>
        <v/>
      </c>
      <c r="G165" s="22">
        <f>IF('Piano Ammortamento'!$A$165="","",MAX(0,'Piano Ammortamento'!$C$165-'Piano Ammortamento'!$F$165))</f>
        <v/>
      </c>
      <c r="H165" s="22">
        <f>IF('Piano Ammortamento'!$A$165="","",'Piano Ammortamento'!$H$164+'Piano Ammortamento'!$E$165)</f>
        <v/>
      </c>
      <c r="I165" s="22">
        <f>IF('Piano Ammortamento'!$A$165="","",'Piano Ammortamento'!$I$164+'Piano Ammortamento'!$F$165)</f>
        <v/>
      </c>
      <c r="J165" s="40">
        <f>IF('Piano Ammortamento'!$A$165="","",IFERROR('Piano Ammortamento'!$E$165/'Piano Ammortamento'!$D$165,0))</f>
        <v/>
      </c>
      <c r="K165" s="24">
        <f>IF('Piano Ammortamento'!$A$165="","",IF('Piano Ammortamento'!$G$165&lt;=0,"Estinta","In corso"))</f>
        <v/>
      </c>
    </row>
    <row r="166">
      <c r="A166" s="25">
        <f>IF('Piano Ammortamento'!$A$165="","",IF('Piano Ammortamento'!$A$165&lt;'Calcolo Mutuo'!$E$6,'Piano Ammortamento'!$A$165+1,""))</f>
        <v/>
      </c>
      <c r="B166" s="41">
        <f>IF('Piano Ammortamento'!$A$166="","",EDATE('Calcolo Mutuo'!$B$12,'Piano Ammortamento'!$A$166-1))</f>
        <v/>
      </c>
      <c r="C166" s="27">
        <f>IF('Piano Ammortamento'!$A$166="","",'Piano Ammortamento'!$G$165)</f>
        <v/>
      </c>
      <c r="D166" s="27">
        <f>IF('Piano Ammortamento'!$A$166="","",IFERROR(-PMT('Calcolo Mutuo'!$E$7,'Calcolo Mutuo'!$E$6,'Calcolo Mutuo'!$B$8),0))</f>
        <v/>
      </c>
      <c r="E166" s="27">
        <f>IF('Piano Ammortamento'!$A$166="","",'Piano Ammortamento'!$C$166*'Calcolo Mutuo'!$E$7)</f>
        <v/>
      </c>
      <c r="F166" s="27">
        <f>IF('Piano Ammortamento'!$A$166="","",'Piano Ammortamento'!$D$166-'Piano Ammortamento'!$E$166)</f>
        <v/>
      </c>
      <c r="G166" s="27">
        <f>IF('Piano Ammortamento'!$A$166="","",MAX(0,'Piano Ammortamento'!$C$166-'Piano Ammortamento'!$F$166))</f>
        <v/>
      </c>
      <c r="H166" s="27">
        <f>IF('Piano Ammortamento'!$A$166="","",'Piano Ammortamento'!$H$165+'Piano Ammortamento'!$E$166)</f>
        <v/>
      </c>
      <c r="I166" s="27">
        <f>IF('Piano Ammortamento'!$A$166="","",'Piano Ammortamento'!$I$165+'Piano Ammortamento'!$F$166)</f>
        <v/>
      </c>
      <c r="J166" s="42">
        <f>IF('Piano Ammortamento'!$A$166="","",IFERROR('Piano Ammortamento'!$E$166/'Piano Ammortamento'!$D$166,0))</f>
        <v/>
      </c>
      <c r="K166" s="29">
        <f>IF('Piano Ammortamento'!$A$166="","",IF('Piano Ammortamento'!$G$166&lt;=0,"Estinta","In corso"))</f>
        <v/>
      </c>
    </row>
    <row r="167">
      <c r="A167" s="20">
        <f>IF('Piano Ammortamento'!$A$166="","",IF('Piano Ammortamento'!$A$166&lt;'Calcolo Mutuo'!$E$6,'Piano Ammortamento'!$A$166+1,""))</f>
        <v/>
      </c>
      <c r="B167" s="39">
        <f>IF('Piano Ammortamento'!$A$167="","",EDATE('Calcolo Mutuo'!$B$12,'Piano Ammortamento'!$A$167-1))</f>
        <v/>
      </c>
      <c r="C167" s="22">
        <f>IF('Piano Ammortamento'!$A$167="","",'Piano Ammortamento'!$G$166)</f>
        <v/>
      </c>
      <c r="D167" s="22">
        <f>IF('Piano Ammortamento'!$A$167="","",IFERROR(-PMT('Calcolo Mutuo'!$E$7,'Calcolo Mutuo'!$E$6,'Calcolo Mutuo'!$B$8),0))</f>
        <v/>
      </c>
      <c r="E167" s="22">
        <f>IF('Piano Ammortamento'!$A$167="","",'Piano Ammortamento'!$C$167*'Calcolo Mutuo'!$E$7)</f>
        <v/>
      </c>
      <c r="F167" s="22">
        <f>IF('Piano Ammortamento'!$A$167="","",'Piano Ammortamento'!$D$167-'Piano Ammortamento'!$E$167)</f>
        <v/>
      </c>
      <c r="G167" s="22">
        <f>IF('Piano Ammortamento'!$A$167="","",MAX(0,'Piano Ammortamento'!$C$167-'Piano Ammortamento'!$F$167))</f>
        <v/>
      </c>
      <c r="H167" s="22">
        <f>IF('Piano Ammortamento'!$A$167="","",'Piano Ammortamento'!$H$166+'Piano Ammortamento'!$E$167)</f>
        <v/>
      </c>
      <c r="I167" s="22">
        <f>IF('Piano Ammortamento'!$A$167="","",'Piano Ammortamento'!$I$166+'Piano Ammortamento'!$F$167)</f>
        <v/>
      </c>
      <c r="J167" s="40">
        <f>IF('Piano Ammortamento'!$A$167="","",IFERROR('Piano Ammortamento'!$E$167/'Piano Ammortamento'!$D$167,0))</f>
        <v/>
      </c>
      <c r="K167" s="24">
        <f>IF('Piano Ammortamento'!$A$167="","",IF('Piano Ammortamento'!$G$167&lt;=0,"Estinta","In corso"))</f>
        <v/>
      </c>
    </row>
    <row r="168">
      <c r="A168" s="25">
        <f>IF('Piano Ammortamento'!$A$167="","",IF('Piano Ammortamento'!$A$167&lt;'Calcolo Mutuo'!$E$6,'Piano Ammortamento'!$A$167+1,""))</f>
        <v/>
      </c>
      <c r="B168" s="41">
        <f>IF('Piano Ammortamento'!$A$168="","",EDATE('Calcolo Mutuo'!$B$12,'Piano Ammortamento'!$A$168-1))</f>
        <v/>
      </c>
      <c r="C168" s="27">
        <f>IF('Piano Ammortamento'!$A$168="","",'Piano Ammortamento'!$G$167)</f>
        <v/>
      </c>
      <c r="D168" s="27">
        <f>IF('Piano Ammortamento'!$A$168="","",IFERROR(-PMT('Calcolo Mutuo'!$E$7,'Calcolo Mutuo'!$E$6,'Calcolo Mutuo'!$B$8),0))</f>
        <v/>
      </c>
      <c r="E168" s="27">
        <f>IF('Piano Ammortamento'!$A$168="","",'Piano Ammortamento'!$C$168*'Calcolo Mutuo'!$E$7)</f>
        <v/>
      </c>
      <c r="F168" s="27">
        <f>IF('Piano Ammortamento'!$A$168="","",'Piano Ammortamento'!$D$168-'Piano Ammortamento'!$E$168)</f>
        <v/>
      </c>
      <c r="G168" s="27">
        <f>IF('Piano Ammortamento'!$A$168="","",MAX(0,'Piano Ammortamento'!$C$168-'Piano Ammortamento'!$F$168))</f>
        <v/>
      </c>
      <c r="H168" s="27">
        <f>IF('Piano Ammortamento'!$A$168="","",'Piano Ammortamento'!$H$167+'Piano Ammortamento'!$E$168)</f>
        <v/>
      </c>
      <c r="I168" s="27">
        <f>IF('Piano Ammortamento'!$A$168="","",'Piano Ammortamento'!$I$167+'Piano Ammortamento'!$F$168)</f>
        <v/>
      </c>
      <c r="J168" s="42">
        <f>IF('Piano Ammortamento'!$A$168="","",IFERROR('Piano Ammortamento'!$E$168/'Piano Ammortamento'!$D$168,0))</f>
        <v/>
      </c>
      <c r="K168" s="29">
        <f>IF('Piano Ammortamento'!$A$168="","",IF('Piano Ammortamento'!$G$168&lt;=0,"Estinta","In corso"))</f>
        <v/>
      </c>
    </row>
    <row r="169">
      <c r="A169" s="20">
        <f>IF('Piano Ammortamento'!$A$168="","",IF('Piano Ammortamento'!$A$168&lt;'Calcolo Mutuo'!$E$6,'Piano Ammortamento'!$A$168+1,""))</f>
        <v/>
      </c>
      <c r="B169" s="39">
        <f>IF('Piano Ammortamento'!$A$169="","",EDATE('Calcolo Mutuo'!$B$12,'Piano Ammortamento'!$A$169-1))</f>
        <v/>
      </c>
      <c r="C169" s="22">
        <f>IF('Piano Ammortamento'!$A$169="","",'Piano Ammortamento'!$G$168)</f>
        <v/>
      </c>
      <c r="D169" s="22">
        <f>IF('Piano Ammortamento'!$A$169="","",IFERROR(-PMT('Calcolo Mutuo'!$E$7,'Calcolo Mutuo'!$E$6,'Calcolo Mutuo'!$B$8),0))</f>
        <v/>
      </c>
      <c r="E169" s="22">
        <f>IF('Piano Ammortamento'!$A$169="","",'Piano Ammortamento'!$C$169*'Calcolo Mutuo'!$E$7)</f>
        <v/>
      </c>
      <c r="F169" s="22">
        <f>IF('Piano Ammortamento'!$A$169="","",'Piano Ammortamento'!$D$169-'Piano Ammortamento'!$E$169)</f>
        <v/>
      </c>
      <c r="G169" s="22">
        <f>IF('Piano Ammortamento'!$A$169="","",MAX(0,'Piano Ammortamento'!$C$169-'Piano Ammortamento'!$F$169))</f>
        <v/>
      </c>
      <c r="H169" s="22">
        <f>IF('Piano Ammortamento'!$A$169="","",'Piano Ammortamento'!$H$168+'Piano Ammortamento'!$E$169)</f>
        <v/>
      </c>
      <c r="I169" s="22">
        <f>IF('Piano Ammortamento'!$A$169="","",'Piano Ammortamento'!$I$168+'Piano Ammortamento'!$F$169)</f>
        <v/>
      </c>
      <c r="J169" s="40">
        <f>IF('Piano Ammortamento'!$A$169="","",IFERROR('Piano Ammortamento'!$E$169/'Piano Ammortamento'!$D$169,0))</f>
        <v/>
      </c>
      <c r="K169" s="24">
        <f>IF('Piano Ammortamento'!$A$169="","",IF('Piano Ammortamento'!$G$169&lt;=0,"Estinta","In corso"))</f>
        <v/>
      </c>
    </row>
    <row r="170">
      <c r="A170" s="25">
        <f>IF('Piano Ammortamento'!$A$169="","",IF('Piano Ammortamento'!$A$169&lt;'Calcolo Mutuo'!$E$6,'Piano Ammortamento'!$A$169+1,""))</f>
        <v/>
      </c>
      <c r="B170" s="41">
        <f>IF('Piano Ammortamento'!$A$170="","",EDATE('Calcolo Mutuo'!$B$12,'Piano Ammortamento'!$A$170-1))</f>
        <v/>
      </c>
      <c r="C170" s="27">
        <f>IF('Piano Ammortamento'!$A$170="","",'Piano Ammortamento'!$G$169)</f>
        <v/>
      </c>
      <c r="D170" s="27">
        <f>IF('Piano Ammortamento'!$A$170="","",IFERROR(-PMT('Calcolo Mutuo'!$E$7,'Calcolo Mutuo'!$E$6,'Calcolo Mutuo'!$B$8),0))</f>
        <v/>
      </c>
      <c r="E170" s="27">
        <f>IF('Piano Ammortamento'!$A$170="","",'Piano Ammortamento'!$C$170*'Calcolo Mutuo'!$E$7)</f>
        <v/>
      </c>
      <c r="F170" s="27">
        <f>IF('Piano Ammortamento'!$A$170="","",'Piano Ammortamento'!$D$170-'Piano Ammortamento'!$E$170)</f>
        <v/>
      </c>
      <c r="G170" s="27">
        <f>IF('Piano Ammortamento'!$A$170="","",MAX(0,'Piano Ammortamento'!$C$170-'Piano Ammortamento'!$F$170))</f>
        <v/>
      </c>
      <c r="H170" s="27">
        <f>IF('Piano Ammortamento'!$A$170="","",'Piano Ammortamento'!$H$169+'Piano Ammortamento'!$E$170)</f>
        <v/>
      </c>
      <c r="I170" s="27">
        <f>IF('Piano Ammortamento'!$A$170="","",'Piano Ammortamento'!$I$169+'Piano Ammortamento'!$F$170)</f>
        <v/>
      </c>
      <c r="J170" s="42">
        <f>IF('Piano Ammortamento'!$A$170="","",IFERROR('Piano Ammortamento'!$E$170/'Piano Ammortamento'!$D$170,0))</f>
        <v/>
      </c>
      <c r="K170" s="29">
        <f>IF('Piano Ammortamento'!$A$170="","",IF('Piano Ammortamento'!$G$170&lt;=0,"Estinta","In corso"))</f>
        <v/>
      </c>
    </row>
    <row r="171">
      <c r="A171" s="20">
        <f>IF('Piano Ammortamento'!$A$170="","",IF('Piano Ammortamento'!$A$170&lt;'Calcolo Mutuo'!$E$6,'Piano Ammortamento'!$A$170+1,""))</f>
        <v/>
      </c>
      <c r="B171" s="39">
        <f>IF('Piano Ammortamento'!$A$171="","",EDATE('Calcolo Mutuo'!$B$12,'Piano Ammortamento'!$A$171-1))</f>
        <v/>
      </c>
      <c r="C171" s="22">
        <f>IF('Piano Ammortamento'!$A$171="","",'Piano Ammortamento'!$G$170)</f>
        <v/>
      </c>
      <c r="D171" s="22">
        <f>IF('Piano Ammortamento'!$A$171="","",IFERROR(-PMT('Calcolo Mutuo'!$E$7,'Calcolo Mutuo'!$E$6,'Calcolo Mutuo'!$B$8),0))</f>
        <v/>
      </c>
      <c r="E171" s="22">
        <f>IF('Piano Ammortamento'!$A$171="","",'Piano Ammortamento'!$C$171*'Calcolo Mutuo'!$E$7)</f>
        <v/>
      </c>
      <c r="F171" s="22">
        <f>IF('Piano Ammortamento'!$A$171="","",'Piano Ammortamento'!$D$171-'Piano Ammortamento'!$E$171)</f>
        <v/>
      </c>
      <c r="G171" s="22">
        <f>IF('Piano Ammortamento'!$A$171="","",MAX(0,'Piano Ammortamento'!$C$171-'Piano Ammortamento'!$F$171))</f>
        <v/>
      </c>
      <c r="H171" s="22">
        <f>IF('Piano Ammortamento'!$A$171="","",'Piano Ammortamento'!$H$170+'Piano Ammortamento'!$E$171)</f>
        <v/>
      </c>
      <c r="I171" s="22">
        <f>IF('Piano Ammortamento'!$A$171="","",'Piano Ammortamento'!$I$170+'Piano Ammortamento'!$F$171)</f>
        <v/>
      </c>
      <c r="J171" s="40">
        <f>IF('Piano Ammortamento'!$A$171="","",IFERROR('Piano Ammortamento'!$E$171/'Piano Ammortamento'!$D$171,0))</f>
        <v/>
      </c>
      <c r="K171" s="24">
        <f>IF('Piano Ammortamento'!$A$171="","",IF('Piano Ammortamento'!$G$171&lt;=0,"Estinta","In corso"))</f>
        <v/>
      </c>
    </row>
    <row r="172">
      <c r="A172" s="25">
        <f>IF('Piano Ammortamento'!$A$171="","",IF('Piano Ammortamento'!$A$171&lt;'Calcolo Mutuo'!$E$6,'Piano Ammortamento'!$A$171+1,""))</f>
        <v/>
      </c>
      <c r="B172" s="41">
        <f>IF('Piano Ammortamento'!$A$172="","",EDATE('Calcolo Mutuo'!$B$12,'Piano Ammortamento'!$A$172-1))</f>
        <v/>
      </c>
      <c r="C172" s="27">
        <f>IF('Piano Ammortamento'!$A$172="","",'Piano Ammortamento'!$G$171)</f>
        <v/>
      </c>
      <c r="D172" s="27">
        <f>IF('Piano Ammortamento'!$A$172="","",IFERROR(-PMT('Calcolo Mutuo'!$E$7,'Calcolo Mutuo'!$E$6,'Calcolo Mutuo'!$B$8),0))</f>
        <v/>
      </c>
      <c r="E172" s="27">
        <f>IF('Piano Ammortamento'!$A$172="","",'Piano Ammortamento'!$C$172*'Calcolo Mutuo'!$E$7)</f>
        <v/>
      </c>
      <c r="F172" s="27">
        <f>IF('Piano Ammortamento'!$A$172="","",'Piano Ammortamento'!$D$172-'Piano Ammortamento'!$E$172)</f>
        <v/>
      </c>
      <c r="G172" s="27">
        <f>IF('Piano Ammortamento'!$A$172="","",MAX(0,'Piano Ammortamento'!$C$172-'Piano Ammortamento'!$F$172))</f>
        <v/>
      </c>
      <c r="H172" s="27">
        <f>IF('Piano Ammortamento'!$A$172="","",'Piano Ammortamento'!$H$171+'Piano Ammortamento'!$E$172)</f>
        <v/>
      </c>
      <c r="I172" s="27">
        <f>IF('Piano Ammortamento'!$A$172="","",'Piano Ammortamento'!$I$171+'Piano Ammortamento'!$F$172)</f>
        <v/>
      </c>
      <c r="J172" s="42">
        <f>IF('Piano Ammortamento'!$A$172="","",IFERROR('Piano Ammortamento'!$E$172/'Piano Ammortamento'!$D$172,0))</f>
        <v/>
      </c>
      <c r="K172" s="29">
        <f>IF('Piano Ammortamento'!$A$172="","",IF('Piano Ammortamento'!$G$172&lt;=0,"Estinta","In corso"))</f>
        <v/>
      </c>
    </row>
    <row r="173">
      <c r="A173" s="20">
        <f>IF('Piano Ammortamento'!$A$172="","",IF('Piano Ammortamento'!$A$172&lt;'Calcolo Mutuo'!$E$6,'Piano Ammortamento'!$A$172+1,""))</f>
        <v/>
      </c>
      <c r="B173" s="39">
        <f>IF('Piano Ammortamento'!$A$173="","",EDATE('Calcolo Mutuo'!$B$12,'Piano Ammortamento'!$A$173-1))</f>
        <v/>
      </c>
      <c r="C173" s="22">
        <f>IF('Piano Ammortamento'!$A$173="","",'Piano Ammortamento'!$G$172)</f>
        <v/>
      </c>
      <c r="D173" s="22">
        <f>IF('Piano Ammortamento'!$A$173="","",IFERROR(-PMT('Calcolo Mutuo'!$E$7,'Calcolo Mutuo'!$E$6,'Calcolo Mutuo'!$B$8),0))</f>
        <v/>
      </c>
      <c r="E173" s="22">
        <f>IF('Piano Ammortamento'!$A$173="","",'Piano Ammortamento'!$C$173*'Calcolo Mutuo'!$E$7)</f>
        <v/>
      </c>
      <c r="F173" s="22">
        <f>IF('Piano Ammortamento'!$A$173="","",'Piano Ammortamento'!$D$173-'Piano Ammortamento'!$E$173)</f>
        <v/>
      </c>
      <c r="G173" s="22">
        <f>IF('Piano Ammortamento'!$A$173="","",MAX(0,'Piano Ammortamento'!$C$173-'Piano Ammortamento'!$F$173))</f>
        <v/>
      </c>
      <c r="H173" s="22">
        <f>IF('Piano Ammortamento'!$A$173="","",'Piano Ammortamento'!$H$172+'Piano Ammortamento'!$E$173)</f>
        <v/>
      </c>
      <c r="I173" s="22">
        <f>IF('Piano Ammortamento'!$A$173="","",'Piano Ammortamento'!$I$172+'Piano Ammortamento'!$F$173)</f>
        <v/>
      </c>
      <c r="J173" s="40">
        <f>IF('Piano Ammortamento'!$A$173="","",IFERROR('Piano Ammortamento'!$E$173/'Piano Ammortamento'!$D$173,0))</f>
        <v/>
      </c>
      <c r="K173" s="24">
        <f>IF('Piano Ammortamento'!$A$173="","",IF('Piano Ammortamento'!$G$173&lt;=0,"Estinta","In corso"))</f>
        <v/>
      </c>
    </row>
    <row r="174">
      <c r="A174" s="25">
        <f>IF('Piano Ammortamento'!$A$173="","",IF('Piano Ammortamento'!$A$173&lt;'Calcolo Mutuo'!$E$6,'Piano Ammortamento'!$A$173+1,""))</f>
        <v/>
      </c>
      <c r="B174" s="41">
        <f>IF('Piano Ammortamento'!$A$174="","",EDATE('Calcolo Mutuo'!$B$12,'Piano Ammortamento'!$A$174-1))</f>
        <v/>
      </c>
      <c r="C174" s="27">
        <f>IF('Piano Ammortamento'!$A$174="","",'Piano Ammortamento'!$G$173)</f>
        <v/>
      </c>
      <c r="D174" s="27">
        <f>IF('Piano Ammortamento'!$A$174="","",IFERROR(-PMT('Calcolo Mutuo'!$E$7,'Calcolo Mutuo'!$E$6,'Calcolo Mutuo'!$B$8),0))</f>
        <v/>
      </c>
      <c r="E174" s="27">
        <f>IF('Piano Ammortamento'!$A$174="","",'Piano Ammortamento'!$C$174*'Calcolo Mutuo'!$E$7)</f>
        <v/>
      </c>
      <c r="F174" s="27">
        <f>IF('Piano Ammortamento'!$A$174="","",'Piano Ammortamento'!$D$174-'Piano Ammortamento'!$E$174)</f>
        <v/>
      </c>
      <c r="G174" s="27">
        <f>IF('Piano Ammortamento'!$A$174="","",MAX(0,'Piano Ammortamento'!$C$174-'Piano Ammortamento'!$F$174))</f>
        <v/>
      </c>
      <c r="H174" s="27">
        <f>IF('Piano Ammortamento'!$A$174="","",'Piano Ammortamento'!$H$173+'Piano Ammortamento'!$E$174)</f>
        <v/>
      </c>
      <c r="I174" s="27">
        <f>IF('Piano Ammortamento'!$A$174="","",'Piano Ammortamento'!$I$173+'Piano Ammortamento'!$F$174)</f>
        <v/>
      </c>
      <c r="J174" s="42">
        <f>IF('Piano Ammortamento'!$A$174="","",IFERROR('Piano Ammortamento'!$E$174/'Piano Ammortamento'!$D$174,0))</f>
        <v/>
      </c>
      <c r="K174" s="29">
        <f>IF('Piano Ammortamento'!$A$174="","",IF('Piano Ammortamento'!$G$174&lt;=0,"Estinta","In corso"))</f>
        <v/>
      </c>
    </row>
    <row r="175">
      <c r="A175" s="20">
        <f>IF('Piano Ammortamento'!$A$174="","",IF('Piano Ammortamento'!$A$174&lt;'Calcolo Mutuo'!$E$6,'Piano Ammortamento'!$A$174+1,""))</f>
        <v/>
      </c>
      <c r="B175" s="39">
        <f>IF('Piano Ammortamento'!$A$175="","",EDATE('Calcolo Mutuo'!$B$12,'Piano Ammortamento'!$A$175-1))</f>
        <v/>
      </c>
      <c r="C175" s="22">
        <f>IF('Piano Ammortamento'!$A$175="","",'Piano Ammortamento'!$G$174)</f>
        <v/>
      </c>
      <c r="D175" s="22">
        <f>IF('Piano Ammortamento'!$A$175="","",IFERROR(-PMT('Calcolo Mutuo'!$E$7,'Calcolo Mutuo'!$E$6,'Calcolo Mutuo'!$B$8),0))</f>
        <v/>
      </c>
      <c r="E175" s="22">
        <f>IF('Piano Ammortamento'!$A$175="","",'Piano Ammortamento'!$C$175*'Calcolo Mutuo'!$E$7)</f>
        <v/>
      </c>
      <c r="F175" s="22">
        <f>IF('Piano Ammortamento'!$A$175="","",'Piano Ammortamento'!$D$175-'Piano Ammortamento'!$E$175)</f>
        <v/>
      </c>
      <c r="G175" s="22">
        <f>IF('Piano Ammortamento'!$A$175="","",MAX(0,'Piano Ammortamento'!$C$175-'Piano Ammortamento'!$F$175))</f>
        <v/>
      </c>
      <c r="H175" s="22">
        <f>IF('Piano Ammortamento'!$A$175="","",'Piano Ammortamento'!$H$174+'Piano Ammortamento'!$E$175)</f>
        <v/>
      </c>
      <c r="I175" s="22">
        <f>IF('Piano Ammortamento'!$A$175="","",'Piano Ammortamento'!$I$174+'Piano Ammortamento'!$F$175)</f>
        <v/>
      </c>
      <c r="J175" s="40">
        <f>IF('Piano Ammortamento'!$A$175="","",IFERROR('Piano Ammortamento'!$E$175/'Piano Ammortamento'!$D$175,0))</f>
        <v/>
      </c>
      <c r="K175" s="24">
        <f>IF('Piano Ammortamento'!$A$175="","",IF('Piano Ammortamento'!$G$175&lt;=0,"Estinta","In corso"))</f>
        <v/>
      </c>
    </row>
    <row r="176">
      <c r="A176" s="25">
        <f>IF('Piano Ammortamento'!$A$175="","",IF('Piano Ammortamento'!$A$175&lt;'Calcolo Mutuo'!$E$6,'Piano Ammortamento'!$A$175+1,""))</f>
        <v/>
      </c>
      <c r="B176" s="41">
        <f>IF('Piano Ammortamento'!$A$176="","",EDATE('Calcolo Mutuo'!$B$12,'Piano Ammortamento'!$A$176-1))</f>
        <v/>
      </c>
      <c r="C176" s="27">
        <f>IF('Piano Ammortamento'!$A$176="","",'Piano Ammortamento'!$G$175)</f>
        <v/>
      </c>
      <c r="D176" s="27">
        <f>IF('Piano Ammortamento'!$A$176="","",IFERROR(-PMT('Calcolo Mutuo'!$E$7,'Calcolo Mutuo'!$E$6,'Calcolo Mutuo'!$B$8),0))</f>
        <v/>
      </c>
      <c r="E176" s="27">
        <f>IF('Piano Ammortamento'!$A$176="","",'Piano Ammortamento'!$C$176*'Calcolo Mutuo'!$E$7)</f>
        <v/>
      </c>
      <c r="F176" s="27">
        <f>IF('Piano Ammortamento'!$A$176="","",'Piano Ammortamento'!$D$176-'Piano Ammortamento'!$E$176)</f>
        <v/>
      </c>
      <c r="G176" s="27">
        <f>IF('Piano Ammortamento'!$A$176="","",MAX(0,'Piano Ammortamento'!$C$176-'Piano Ammortamento'!$F$176))</f>
        <v/>
      </c>
      <c r="H176" s="27">
        <f>IF('Piano Ammortamento'!$A$176="","",'Piano Ammortamento'!$H$175+'Piano Ammortamento'!$E$176)</f>
        <v/>
      </c>
      <c r="I176" s="27">
        <f>IF('Piano Ammortamento'!$A$176="","",'Piano Ammortamento'!$I$175+'Piano Ammortamento'!$F$176)</f>
        <v/>
      </c>
      <c r="J176" s="42">
        <f>IF('Piano Ammortamento'!$A$176="","",IFERROR('Piano Ammortamento'!$E$176/'Piano Ammortamento'!$D$176,0))</f>
        <v/>
      </c>
      <c r="K176" s="29">
        <f>IF('Piano Ammortamento'!$A$176="","",IF('Piano Ammortamento'!$G$176&lt;=0,"Estinta","In corso"))</f>
        <v/>
      </c>
    </row>
    <row r="177">
      <c r="A177" s="20">
        <f>IF('Piano Ammortamento'!$A$176="","",IF('Piano Ammortamento'!$A$176&lt;'Calcolo Mutuo'!$E$6,'Piano Ammortamento'!$A$176+1,""))</f>
        <v/>
      </c>
      <c r="B177" s="39">
        <f>IF('Piano Ammortamento'!$A$177="","",EDATE('Calcolo Mutuo'!$B$12,'Piano Ammortamento'!$A$177-1))</f>
        <v/>
      </c>
      <c r="C177" s="22">
        <f>IF('Piano Ammortamento'!$A$177="","",'Piano Ammortamento'!$G$176)</f>
        <v/>
      </c>
      <c r="D177" s="22">
        <f>IF('Piano Ammortamento'!$A$177="","",IFERROR(-PMT('Calcolo Mutuo'!$E$7,'Calcolo Mutuo'!$E$6,'Calcolo Mutuo'!$B$8),0))</f>
        <v/>
      </c>
      <c r="E177" s="22">
        <f>IF('Piano Ammortamento'!$A$177="","",'Piano Ammortamento'!$C$177*'Calcolo Mutuo'!$E$7)</f>
        <v/>
      </c>
      <c r="F177" s="22">
        <f>IF('Piano Ammortamento'!$A$177="","",'Piano Ammortamento'!$D$177-'Piano Ammortamento'!$E$177)</f>
        <v/>
      </c>
      <c r="G177" s="22">
        <f>IF('Piano Ammortamento'!$A$177="","",MAX(0,'Piano Ammortamento'!$C$177-'Piano Ammortamento'!$F$177))</f>
        <v/>
      </c>
      <c r="H177" s="22">
        <f>IF('Piano Ammortamento'!$A$177="","",'Piano Ammortamento'!$H$176+'Piano Ammortamento'!$E$177)</f>
        <v/>
      </c>
      <c r="I177" s="22">
        <f>IF('Piano Ammortamento'!$A$177="","",'Piano Ammortamento'!$I$176+'Piano Ammortamento'!$F$177)</f>
        <v/>
      </c>
      <c r="J177" s="40">
        <f>IF('Piano Ammortamento'!$A$177="","",IFERROR('Piano Ammortamento'!$E$177/'Piano Ammortamento'!$D$177,0))</f>
        <v/>
      </c>
      <c r="K177" s="24">
        <f>IF('Piano Ammortamento'!$A$177="","",IF('Piano Ammortamento'!$G$177&lt;=0,"Estinta","In corso"))</f>
        <v/>
      </c>
    </row>
    <row r="178">
      <c r="A178" s="25">
        <f>IF('Piano Ammortamento'!$A$177="","",IF('Piano Ammortamento'!$A$177&lt;'Calcolo Mutuo'!$E$6,'Piano Ammortamento'!$A$177+1,""))</f>
        <v/>
      </c>
      <c r="B178" s="41">
        <f>IF('Piano Ammortamento'!$A$178="","",EDATE('Calcolo Mutuo'!$B$12,'Piano Ammortamento'!$A$178-1))</f>
        <v/>
      </c>
      <c r="C178" s="27">
        <f>IF('Piano Ammortamento'!$A$178="","",'Piano Ammortamento'!$G$177)</f>
        <v/>
      </c>
      <c r="D178" s="27">
        <f>IF('Piano Ammortamento'!$A$178="","",IFERROR(-PMT('Calcolo Mutuo'!$E$7,'Calcolo Mutuo'!$E$6,'Calcolo Mutuo'!$B$8),0))</f>
        <v/>
      </c>
      <c r="E178" s="27">
        <f>IF('Piano Ammortamento'!$A$178="","",'Piano Ammortamento'!$C$178*'Calcolo Mutuo'!$E$7)</f>
        <v/>
      </c>
      <c r="F178" s="27">
        <f>IF('Piano Ammortamento'!$A$178="","",'Piano Ammortamento'!$D$178-'Piano Ammortamento'!$E$178)</f>
        <v/>
      </c>
      <c r="G178" s="27">
        <f>IF('Piano Ammortamento'!$A$178="","",MAX(0,'Piano Ammortamento'!$C$178-'Piano Ammortamento'!$F$178))</f>
        <v/>
      </c>
      <c r="H178" s="27">
        <f>IF('Piano Ammortamento'!$A$178="","",'Piano Ammortamento'!$H$177+'Piano Ammortamento'!$E$178)</f>
        <v/>
      </c>
      <c r="I178" s="27">
        <f>IF('Piano Ammortamento'!$A$178="","",'Piano Ammortamento'!$I$177+'Piano Ammortamento'!$F$178)</f>
        <v/>
      </c>
      <c r="J178" s="42">
        <f>IF('Piano Ammortamento'!$A$178="","",IFERROR('Piano Ammortamento'!$E$178/'Piano Ammortamento'!$D$178,0))</f>
        <v/>
      </c>
      <c r="K178" s="29">
        <f>IF('Piano Ammortamento'!$A$178="","",IF('Piano Ammortamento'!$G$178&lt;=0,"Estinta","In corso"))</f>
        <v/>
      </c>
    </row>
    <row r="179">
      <c r="A179" s="20">
        <f>IF('Piano Ammortamento'!$A$178="","",IF('Piano Ammortamento'!$A$178&lt;'Calcolo Mutuo'!$E$6,'Piano Ammortamento'!$A$178+1,""))</f>
        <v/>
      </c>
      <c r="B179" s="39">
        <f>IF('Piano Ammortamento'!$A$179="","",EDATE('Calcolo Mutuo'!$B$12,'Piano Ammortamento'!$A$179-1))</f>
        <v/>
      </c>
      <c r="C179" s="22">
        <f>IF('Piano Ammortamento'!$A$179="","",'Piano Ammortamento'!$G$178)</f>
        <v/>
      </c>
      <c r="D179" s="22">
        <f>IF('Piano Ammortamento'!$A$179="","",IFERROR(-PMT('Calcolo Mutuo'!$E$7,'Calcolo Mutuo'!$E$6,'Calcolo Mutuo'!$B$8),0))</f>
        <v/>
      </c>
      <c r="E179" s="22">
        <f>IF('Piano Ammortamento'!$A$179="","",'Piano Ammortamento'!$C$179*'Calcolo Mutuo'!$E$7)</f>
        <v/>
      </c>
      <c r="F179" s="22">
        <f>IF('Piano Ammortamento'!$A$179="","",'Piano Ammortamento'!$D$179-'Piano Ammortamento'!$E$179)</f>
        <v/>
      </c>
      <c r="G179" s="22">
        <f>IF('Piano Ammortamento'!$A$179="","",MAX(0,'Piano Ammortamento'!$C$179-'Piano Ammortamento'!$F$179))</f>
        <v/>
      </c>
      <c r="H179" s="22">
        <f>IF('Piano Ammortamento'!$A$179="","",'Piano Ammortamento'!$H$178+'Piano Ammortamento'!$E$179)</f>
        <v/>
      </c>
      <c r="I179" s="22">
        <f>IF('Piano Ammortamento'!$A$179="","",'Piano Ammortamento'!$I$178+'Piano Ammortamento'!$F$179)</f>
        <v/>
      </c>
      <c r="J179" s="40">
        <f>IF('Piano Ammortamento'!$A$179="","",IFERROR('Piano Ammortamento'!$E$179/'Piano Ammortamento'!$D$179,0))</f>
        <v/>
      </c>
      <c r="K179" s="24">
        <f>IF('Piano Ammortamento'!$A$179="","",IF('Piano Ammortamento'!$G$179&lt;=0,"Estinta","In corso"))</f>
        <v/>
      </c>
    </row>
    <row r="180">
      <c r="A180" s="25">
        <f>IF('Piano Ammortamento'!$A$179="","",IF('Piano Ammortamento'!$A$179&lt;'Calcolo Mutuo'!$E$6,'Piano Ammortamento'!$A$179+1,""))</f>
        <v/>
      </c>
      <c r="B180" s="41">
        <f>IF('Piano Ammortamento'!$A$180="","",EDATE('Calcolo Mutuo'!$B$12,'Piano Ammortamento'!$A$180-1))</f>
        <v/>
      </c>
      <c r="C180" s="27">
        <f>IF('Piano Ammortamento'!$A$180="","",'Piano Ammortamento'!$G$179)</f>
        <v/>
      </c>
      <c r="D180" s="27">
        <f>IF('Piano Ammortamento'!$A$180="","",IFERROR(-PMT('Calcolo Mutuo'!$E$7,'Calcolo Mutuo'!$E$6,'Calcolo Mutuo'!$B$8),0))</f>
        <v/>
      </c>
      <c r="E180" s="27">
        <f>IF('Piano Ammortamento'!$A$180="","",'Piano Ammortamento'!$C$180*'Calcolo Mutuo'!$E$7)</f>
        <v/>
      </c>
      <c r="F180" s="27">
        <f>IF('Piano Ammortamento'!$A$180="","",'Piano Ammortamento'!$D$180-'Piano Ammortamento'!$E$180)</f>
        <v/>
      </c>
      <c r="G180" s="27">
        <f>IF('Piano Ammortamento'!$A$180="","",MAX(0,'Piano Ammortamento'!$C$180-'Piano Ammortamento'!$F$180))</f>
        <v/>
      </c>
      <c r="H180" s="27">
        <f>IF('Piano Ammortamento'!$A$180="","",'Piano Ammortamento'!$H$179+'Piano Ammortamento'!$E$180)</f>
        <v/>
      </c>
      <c r="I180" s="27">
        <f>IF('Piano Ammortamento'!$A$180="","",'Piano Ammortamento'!$I$179+'Piano Ammortamento'!$F$180)</f>
        <v/>
      </c>
      <c r="J180" s="42">
        <f>IF('Piano Ammortamento'!$A$180="","",IFERROR('Piano Ammortamento'!$E$180/'Piano Ammortamento'!$D$180,0))</f>
        <v/>
      </c>
      <c r="K180" s="29">
        <f>IF('Piano Ammortamento'!$A$180="","",IF('Piano Ammortamento'!$G$180&lt;=0,"Estinta","In corso"))</f>
        <v/>
      </c>
    </row>
    <row r="181">
      <c r="A181" s="20">
        <f>IF('Piano Ammortamento'!$A$180="","",IF('Piano Ammortamento'!$A$180&lt;'Calcolo Mutuo'!$E$6,'Piano Ammortamento'!$A$180+1,""))</f>
        <v/>
      </c>
      <c r="B181" s="39">
        <f>IF('Piano Ammortamento'!$A$181="","",EDATE('Calcolo Mutuo'!$B$12,'Piano Ammortamento'!$A$181-1))</f>
        <v/>
      </c>
      <c r="C181" s="22">
        <f>IF('Piano Ammortamento'!$A$181="","",'Piano Ammortamento'!$G$180)</f>
        <v/>
      </c>
      <c r="D181" s="22">
        <f>IF('Piano Ammortamento'!$A$181="","",IFERROR(-PMT('Calcolo Mutuo'!$E$7,'Calcolo Mutuo'!$E$6,'Calcolo Mutuo'!$B$8),0))</f>
        <v/>
      </c>
      <c r="E181" s="22">
        <f>IF('Piano Ammortamento'!$A$181="","",'Piano Ammortamento'!$C$181*'Calcolo Mutuo'!$E$7)</f>
        <v/>
      </c>
      <c r="F181" s="22">
        <f>IF('Piano Ammortamento'!$A$181="","",'Piano Ammortamento'!$D$181-'Piano Ammortamento'!$E$181)</f>
        <v/>
      </c>
      <c r="G181" s="22">
        <f>IF('Piano Ammortamento'!$A$181="","",MAX(0,'Piano Ammortamento'!$C$181-'Piano Ammortamento'!$F$181))</f>
        <v/>
      </c>
      <c r="H181" s="22">
        <f>IF('Piano Ammortamento'!$A$181="","",'Piano Ammortamento'!$H$180+'Piano Ammortamento'!$E$181)</f>
        <v/>
      </c>
      <c r="I181" s="22">
        <f>IF('Piano Ammortamento'!$A$181="","",'Piano Ammortamento'!$I$180+'Piano Ammortamento'!$F$181)</f>
        <v/>
      </c>
      <c r="J181" s="40">
        <f>IF('Piano Ammortamento'!$A$181="","",IFERROR('Piano Ammortamento'!$E$181/'Piano Ammortamento'!$D$181,0))</f>
        <v/>
      </c>
      <c r="K181" s="24">
        <f>IF('Piano Ammortamento'!$A$181="","",IF('Piano Ammortamento'!$G$181&lt;=0,"Estinta","In corso"))</f>
        <v/>
      </c>
    </row>
    <row r="182">
      <c r="A182" s="25">
        <f>IF('Piano Ammortamento'!$A$181="","",IF('Piano Ammortamento'!$A$181&lt;'Calcolo Mutuo'!$E$6,'Piano Ammortamento'!$A$181+1,""))</f>
        <v/>
      </c>
      <c r="B182" s="41">
        <f>IF('Piano Ammortamento'!$A$182="","",EDATE('Calcolo Mutuo'!$B$12,'Piano Ammortamento'!$A$182-1))</f>
        <v/>
      </c>
      <c r="C182" s="27">
        <f>IF('Piano Ammortamento'!$A$182="","",'Piano Ammortamento'!$G$181)</f>
        <v/>
      </c>
      <c r="D182" s="27">
        <f>IF('Piano Ammortamento'!$A$182="","",IFERROR(-PMT('Calcolo Mutuo'!$E$7,'Calcolo Mutuo'!$E$6,'Calcolo Mutuo'!$B$8),0))</f>
        <v/>
      </c>
      <c r="E182" s="27">
        <f>IF('Piano Ammortamento'!$A$182="","",'Piano Ammortamento'!$C$182*'Calcolo Mutuo'!$E$7)</f>
        <v/>
      </c>
      <c r="F182" s="27">
        <f>IF('Piano Ammortamento'!$A$182="","",'Piano Ammortamento'!$D$182-'Piano Ammortamento'!$E$182)</f>
        <v/>
      </c>
      <c r="G182" s="27">
        <f>IF('Piano Ammortamento'!$A$182="","",MAX(0,'Piano Ammortamento'!$C$182-'Piano Ammortamento'!$F$182))</f>
        <v/>
      </c>
      <c r="H182" s="27">
        <f>IF('Piano Ammortamento'!$A$182="","",'Piano Ammortamento'!$H$181+'Piano Ammortamento'!$E$182)</f>
        <v/>
      </c>
      <c r="I182" s="27">
        <f>IF('Piano Ammortamento'!$A$182="","",'Piano Ammortamento'!$I$181+'Piano Ammortamento'!$F$182)</f>
        <v/>
      </c>
      <c r="J182" s="42">
        <f>IF('Piano Ammortamento'!$A$182="","",IFERROR('Piano Ammortamento'!$E$182/'Piano Ammortamento'!$D$182,0))</f>
        <v/>
      </c>
      <c r="K182" s="29">
        <f>IF('Piano Ammortamento'!$A$182="","",IF('Piano Ammortamento'!$G$182&lt;=0,"Estinta","In corso"))</f>
        <v/>
      </c>
    </row>
    <row r="183">
      <c r="A183" s="20">
        <f>IF('Piano Ammortamento'!$A$182="","",IF('Piano Ammortamento'!$A$182&lt;'Calcolo Mutuo'!$E$6,'Piano Ammortamento'!$A$182+1,""))</f>
        <v/>
      </c>
      <c r="B183" s="39">
        <f>IF('Piano Ammortamento'!$A$183="","",EDATE('Calcolo Mutuo'!$B$12,'Piano Ammortamento'!$A$183-1))</f>
        <v/>
      </c>
      <c r="C183" s="22">
        <f>IF('Piano Ammortamento'!$A$183="","",'Piano Ammortamento'!$G$182)</f>
        <v/>
      </c>
      <c r="D183" s="22">
        <f>IF('Piano Ammortamento'!$A$183="","",IFERROR(-PMT('Calcolo Mutuo'!$E$7,'Calcolo Mutuo'!$E$6,'Calcolo Mutuo'!$B$8),0))</f>
        <v/>
      </c>
      <c r="E183" s="22">
        <f>IF('Piano Ammortamento'!$A$183="","",'Piano Ammortamento'!$C$183*'Calcolo Mutuo'!$E$7)</f>
        <v/>
      </c>
      <c r="F183" s="22">
        <f>IF('Piano Ammortamento'!$A$183="","",'Piano Ammortamento'!$D$183-'Piano Ammortamento'!$E$183)</f>
        <v/>
      </c>
      <c r="G183" s="22">
        <f>IF('Piano Ammortamento'!$A$183="","",MAX(0,'Piano Ammortamento'!$C$183-'Piano Ammortamento'!$F$183))</f>
        <v/>
      </c>
      <c r="H183" s="22">
        <f>IF('Piano Ammortamento'!$A$183="","",'Piano Ammortamento'!$H$182+'Piano Ammortamento'!$E$183)</f>
        <v/>
      </c>
      <c r="I183" s="22">
        <f>IF('Piano Ammortamento'!$A$183="","",'Piano Ammortamento'!$I$182+'Piano Ammortamento'!$F$183)</f>
        <v/>
      </c>
      <c r="J183" s="40">
        <f>IF('Piano Ammortamento'!$A$183="","",IFERROR('Piano Ammortamento'!$E$183/'Piano Ammortamento'!$D$183,0))</f>
        <v/>
      </c>
      <c r="K183" s="24">
        <f>IF('Piano Ammortamento'!$A$183="","",IF('Piano Ammortamento'!$G$183&lt;=0,"Estinta","In corso"))</f>
        <v/>
      </c>
    </row>
    <row r="184">
      <c r="A184" s="25">
        <f>IF('Piano Ammortamento'!$A$183="","",IF('Piano Ammortamento'!$A$183&lt;'Calcolo Mutuo'!$E$6,'Piano Ammortamento'!$A$183+1,""))</f>
        <v/>
      </c>
      <c r="B184" s="41">
        <f>IF('Piano Ammortamento'!$A$184="","",EDATE('Calcolo Mutuo'!$B$12,'Piano Ammortamento'!$A$184-1))</f>
        <v/>
      </c>
      <c r="C184" s="27">
        <f>IF('Piano Ammortamento'!$A$184="","",'Piano Ammortamento'!$G$183)</f>
        <v/>
      </c>
      <c r="D184" s="27">
        <f>IF('Piano Ammortamento'!$A$184="","",IFERROR(-PMT('Calcolo Mutuo'!$E$7,'Calcolo Mutuo'!$E$6,'Calcolo Mutuo'!$B$8),0))</f>
        <v/>
      </c>
      <c r="E184" s="27">
        <f>IF('Piano Ammortamento'!$A$184="","",'Piano Ammortamento'!$C$184*'Calcolo Mutuo'!$E$7)</f>
        <v/>
      </c>
      <c r="F184" s="27">
        <f>IF('Piano Ammortamento'!$A$184="","",'Piano Ammortamento'!$D$184-'Piano Ammortamento'!$E$184)</f>
        <v/>
      </c>
      <c r="G184" s="27">
        <f>IF('Piano Ammortamento'!$A$184="","",MAX(0,'Piano Ammortamento'!$C$184-'Piano Ammortamento'!$F$184))</f>
        <v/>
      </c>
      <c r="H184" s="27">
        <f>IF('Piano Ammortamento'!$A$184="","",'Piano Ammortamento'!$H$183+'Piano Ammortamento'!$E$184)</f>
        <v/>
      </c>
      <c r="I184" s="27">
        <f>IF('Piano Ammortamento'!$A$184="","",'Piano Ammortamento'!$I$183+'Piano Ammortamento'!$F$184)</f>
        <v/>
      </c>
      <c r="J184" s="42">
        <f>IF('Piano Ammortamento'!$A$184="","",IFERROR('Piano Ammortamento'!$E$184/'Piano Ammortamento'!$D$184,0))</f>
        <v/>
      </c>
      <c r="K184" s="29">
        <f>IF('Piano Ammortamento'!$A$184="","",IF('Piano Ammortamento'!$G$184&lt;=0,"Estinta","In corso"))</f>
        <v/>
      </c>
    </row>
    <row r="185">
      <c r="A185" s="20">
        <f>IF('Piano Ammortamento'!$A$184="","",IF('Piano Ammortamento'!$A$184&lt;'Calcolo Mutuo'!$E$6,'Piano Ammortamento'!$A$184+1,""))</f>
        <v/>
      </c>
      <c r="B185" s="39">
        <f>IF('Piano Ammortamento'!$A$185="","",EDATE('Calcolo Mutuo'!$B$12,'Piano Ammortamento'!$A$185-1))</f>
        <v/>
      </c>
      <c r="C185" s="22">
        <f>IF('Piano Ammortamento'!$A$185="","",'Piano Ammortamento'!$G$184)</f>
        <v/>
      </c>
      <c r="D185" s="22">
        <f>IF('Piano Ammortamento'!$A$185="","",IFERROR(-PMT('Calcolo Mutuo'!$E$7,'Calcolo Mutuo'!$E$6,'Calcolo Mutuo'!$B$8),0))</f>
        <v/>
      </c>
      <c r="E185" s="22">
        <f>IF('Piano Ammortamento'!$A$185="","",'Piano Ammortamento'!$C$185*'Calcolo Mutuo'!$E$7)</f>
        <v/>
      </c>
      <c r="F185" s="22">
        <f>IF('Piano Ammortamento'!$A$185="","",'Piano Ammortamento'!$D$185-'Piano Ammortamento'!$E$185)</f>
        <v/>
      </c>
      <c r="G185" s="22">
        <f>IF('Piano Ammortamento'!$A$185="","",MAX(0,'Piano Ammortamento'!$C$185-'Piano Ammortamento'!$F$185))</f>
        <v/>
      </c>
      <c r="H185" s="22">
        <f>IF('Piano Ammortamento'!$A$185="","",'Piano Ammortamento'!$H$184+'Piano Ammortamento'!$E$185)</f>
        <v/>
      </c>
      <c r="I185" s="22">
        <f>IF('Piano Ammortamento'!$A$185="","",'Piano Ammortamento'!$I$184+'Piano Ammortamento'!$F$185)</f>
        <v/>
      </c>
      <c r="J185" s="40">
        <f>IF('Piano Ammortamento'!$A$185="","",IFERROR('Piano Ammortamento'!$E$185/'Piano Ammortamento'!$D$185,0))</f>
        <v/>
      </c>
      <c r="K185" s="24">
        <f>IF('Piano Ammortamento'!$A$185="","",IF('Piano Ammortamento'!$G$185&lt;=0,"Estinta","In corso"))</f>
        <v/>
      </c>
    </row>
    <row r="186">
      <c r="A186" s="25">
        <f>IF('Piano Ammortamento'!$A$185="","",IF('Piano Ammortamento'!$A$185&lt;'Calcolo Mutuo'!$E$6,'Piano Ammortamento'!$A$185+1,""))</f>
        <v/>
      </c>
      <c r="B186" s="41">
        <f>IF('Piano Ammortamento'!$A$186="","",EDATE('Calcolo Mutuo'!$B$12,'Piano Ammortamento'!$A$186-1))</f>
        <v/>
      </c>
      <c r="C186" s="27">
        <f>IF('Piano Ammortamento'!$A$186="","",'Piano Ammortamento'!$G$185)</f>
        <v/>
      </c>
      <c r="D186" s="27">
        <f>IF('Piano Ammortamento'!$A$186="","",IFERROR(-PMT('Calcolo Mutuo'!$E$7,'Calcolo Mutuo'!$E$6,'Calcolo Mutuo'!$B$8),0))</f>
        <v/>
      </c>
      <c r="E186" s="27">
        <f>IF('Piano Ammortamento'!$A$186="","",'Piano Ammortamento'!$C$186*'Calcolo Mutuo'!$E$7)</f>
        <v/>
      </c>
      <c r="F186" s="27">
        <f>IF('Piano Ammortamento'!$A$186="","",'Piano Ammortamento'!$D$186-'Piano Ammortamento'!$E$186)</f>
        <v/>
      </c>
      <c r="G186" s="27">
        <f>IF('Piano Ammortamento'!$A$186="","",MAX(0,'Piano Ammortamento'!$C$186-'Piano Ammortamento'!$F$186))</f>
        <v/>
      </c>
      <c r="H186" s="27">
        <f>IF('Piano Ammortamento'!$A$186="","",'Piano Ammortamento'!$H$185+'Piano Ammortamento'!$E$186)</f>
        <v/>
      </c>
      <c r="I186" s="27">
        <f>IF('Piano Ammortamento'!$A$186="","",'Piano Ammortamento'!$I$185+'Piano Ammortamento'!$F$186)</f>
        <v/>
      </c>
      <c r="J186" s="42">
        <f>IF('Piano Ammortamento'!$A$186="","",IFERROR('Piano Ammortamento'!$E$186/'Piano Ammortamento'!$D$186,0))</f>
        <v/>
      </c>
      <c r="K186" s="29">
        <f>IF('Piano Ammortamento'!$A$186="","",IF('Piano Ammortamento'!$G$186&lt;=0,"Estinta","In corso"))</f>
        <v/>
      </c>
    </row>
    <row r="187">
      <c r="A187" s="20">
        <f>IF('Piano Ammortamento'!$A$186="","",IF('Piano Ammortamento'!$A$186&lt;'Calcolo Mutuo'!$E$6,'Piano Ammortamento'!$A$186+1,""))</f>
        <v/>
      </c>
      <c r="B187" s="39">
        <f>IF('Piano Ammortamento'!$A$187="","",EDATE('Calcolo Mutuo'!$B$12,'Piano Ammortamento'!$A$187-1))</f>
        <v/>
      </c>
      <c r="C187" s="22">
        <f>IF('Piano Ammortamento'!$A$187="","",'Piano Ammortamento'!$G$186)</f>
        <v/>
      </c>
      <c r="D187" s="22">
        <f>IF('Piano Ammortamento'!$A$187="","",IFERROR(-PMT('Calcolo Mutuo'!$E$7,'Calcolo Mutuo'!$E$6,'Calcolo Mutuo'!$B$8),0))</f>
        <v/>
      </c>
      <c r="E187" s="22">
        <f>IF('Piano Ammortamento'!$A$187="","",'Piano Ammortamento'!$C$187*'Calcolo Mutuo'!$E$7)</f>
        <v/>
      </c>
      <c r="F187" s="22">
        <f>IF('Piano Ammortamento'!$A$187="","",'Piano Ammortamento'!$D$187-'Piano Ammortamento'!$E$187)</f>
        <v/>
      </c>
      <c r="G187" s="22">
        <f>IF('Piano Ammortamento'!$A$187="","",MAX(0,'Piano Ammortamento'!$C$187-'Piano Ammortamento'!$F$187))</f>
        <v/>
      </c>
      <c r="H187" s="22">
        <f>IF('Piano Ammortamento'!$A$187="","",'Piano Ammortamento'!$H$186+'Piano Ammortamento'!$E$187)</f>
        <v/>
      </c>
      <c r="I187" s="22">
        <f>IF('Piano Ammortamento'!$A$187="","",'Piano Ammortamento'!$I$186+'Piano Ammortamento'!$F$187)</f>
        <v/>
      </c>
      <c r="J187" s="40">
        <f>IF('Piano Ammortamento'!$A$187="","",IFERROR('Piano Ammortamento'!$E$187/'Piano Ammortamento'!$D$187,0))</f>
        <v/>
      </c>
      <c r="K187" s="24">
        <f>IF('Piano Ammortamento'!$A$187="","",IF('Piano Ammortamento'!$G$187&lt;=0,"Estinta","In corso"))</f>
        <v/>
      </c>
    </row>
    <row r="188">
      <c r="A188" s="25">
        <f>IF('Piano Ammortamento'!$A$187="","",IF('Piano Ammortamento'!$A$187&lt;'Calcolo Mutuo'!$E$6,'Piano Ammortamento'!$A$187+1,""))</f>
        <v/>
      </c>
      <c r="B188" s="41">
        <f>IF('Piano Ammortamento'!$A$188="","",EDATE('Calcolo Mutuo'!$B$12,'Piano Ammortamento'!$A$188-1))</f>
        <v/>
      </c>
      <c r="C188" s="27">
        <f>IF('Piano Ammortamento'!$A$188="","",'Piano Ammortamento'!$G$187)</f>
        <v/>
      </c>
      <c r="D188" s="27">
        <f>IF('Piano Ammortamento'!$A$188="","",IFERROR(-PMT('Calcolo Mutuo'!$E$7,'Calcolo Mutuo'!$E$6,'Calcolo Mutuo'!$B$8),0))</f>
        <v/>
      </c>
      <c r="E188" s="27">
        <f>IF('Piano Ammortamento'!$A$188="","",'Piano Ammortamento'!$C$188*'Calcolo Mutuo'!$E$7)</f>
        <v/>
      </c>
      <c r="F188" s="27">
        <f>IF('Piano Ammortamento'!$A$188="","",'Piano Ammortamento'!$D$188-'Piano Ammortamento'!$E$188)</f>
        <v/>
      </c>
      <c r="G188" s="27">
        <f>IF('Piano Ammortamento'!$A$188="","",MAX(0,'Piano Ammortamento'!$C$188-'Piano Ammortamento'!$F$188))</f>
        <v/>
      </c>
      <c r="H188" s="27">
        <f>IF('Piano Ammortamento'!$A$188="","",'Piano Ammortamento'!$H$187+'Piano Ammortamento'!$E$188)</f>
        <v/>
      </c>
      <c r="I188" s="27">
        <f>IF('Piano Ammortamento'!$A$188="","",'Piano Ammortamento'!$I$187+'Piano Ammortamento'!$F$188)</f>
        <v/>
      </c>
      <c r="J188" s="42">
        <f>IF('Piano Ammortamento'!$A$188="","",IFERROR('Piano Ammortamento'!$E$188/'Piano Ammortamento'!$D$188,0))</f>
        <v/>
      </c>
      <c r="K188" s="29">
        <f>IF('Piano Ammortamento'!$A$188="","",IF('Piano Ammortamento'!$G$188&lt;=0,"Estinta","In corso"))</f>
        <v/>
      </c>
    </row>
    <row r="189">
      <c r="A189" s="20">
        <f>IF('Piano Ammortamento'!$A$188="","",IF('Piano Ammortamento'!$A$188&lt;'Calcolo Mutuo'!$E$6,'Piano Ammortamento'!$A$188+1,""))</f>
        <v/>
      </c>
      <c r="B189" s="39">
        <f>IF('Piano Ammortamento'!$A$189="","",EDATE('Calcolo Mutuo'!$B$12,'Piano Ammortamento'!$A$189-1))</f>
        <v/>
      </c>
      <c r="C189" s="22">
        <f>IF('Piano Ammortamento'!$A$189="","",'Piano Ammortamento'!$G$188)</f>
        <v/>
      </c>
      <c r="D189" s="22">
        <f>IF('Piano Ammortamento'!$A$189="","",IFERROR(-PMT('Calcolo Mutuo'!$E$7,'Calcolo Mutuo'!$E$6,'Calcolo Mutuo'!$B$8),0))</f>
        <v/>
      </c>
      <c r="E189" s="22">
        <f>IF('Piano Ammortamento'!$A$189="","",'Piano Ammortamento'!$C$189*'Calcolo Mutuo'!$E$7)</f>
        <v/>
      </c>
      <c r="F189" s="22">
        <f>IF('Piano Ammortamento'!$A$189="","",'Piano Ammortamento'!$D$189-'Piano Ammortamento'!$E$189)</f>
        <v/>
      </c>
      <c r="G189" s="22">
        <f>IF('Piano Ammortamento'!$A$189="","",MAX(0,'Piano Ammortamento'!$C$189-'Piano Ammortamento'!$F$189))</f>
        <v/>
      </c>
      <c r="H189" s="22">
        <f>IF('Piano Ammortamento'!$A$189="","",'Piano Ammortamento'!$H$188+'Piano Ammortamento'!$E$189)</f>
        <v/>
      </c>
      <c r="I189" s="22">
        <f>IF('Piano Ammortamento'!$A$189="","",'Piano Ammortamento'!$I$188+'Piano Ammortamento'!$F$189)</f>
        <v/>
      </c>
      <c r="J189" s="40">
        <f>IF('Piano Ammortamento'!$A$189="","",IFERROR('Piano Ammortamento'!$E$189/'Piano Ammortamento'!$D$189,0))</f>
        <v/>
      </c>
      <c r="K189" s="24">
        <f>IF('Piano Ammortamento'!$A$189="","",IF('Piano Ammortamento'!$G$189&lt;=0,"Estinta","In corso"))</f>
        <v/>
      </c>
    </row>
    <row r="190">
      <c r="A190" s="25">
        <f>IF('Piano Ammortamento'!$A$189="","",IF('Piano Ammortamento'!$A$189&lt;'Calcolo Mutuo'!$E$6,'Piano Ammortamento'!$A$189+1,""))</f>
        <v/>
      </c>
      <c r="B190" s="41">
        <f>IF('Piano Ammortamento'!$A$190="","",EDATE('Calcolo Mutuo'!$B$12,'Piano Ammortamento'!$A$190-1))</f>
        <v/>
      </c>
      <c r="C190" s="27">
        <f>IF('Piano Ammortamento'!$A$190="","",'Piano Ammortamento'!$G$189)</f>
        <v/>
      </c>
      <c r="D190" s="27">
        <f>IF('Piano Ammortamento'!$A$190="","",IFERROR(-PMT('Calcolo Mutuo'!$E$7,'Calcolo Mutuo'!$E$6,'Calcolo Mutuo'!$B$8),0))</f>
        <v/>
      </c>
      <c r="E190" s="27">
        <f>IF('Piano Ammortamento'!$A$190="","",'Piano Ammortamento'!$C$190*'Calcolo Mutuo'!$E$7)</f>
        <v/>
      </c>
      <c r="F190" s="27">
        <f>IF('Piano Ammortamento'!$A$190="","",'Piano Ammortamento'!$D$190-'Piano Ammortamento'!$E$190)</f>
        <v/>
      </c>
      <c r="G190" s="27">
        <f>IF('Piano Ammortamento'!$A$190="","",MAX(0,'Piano Ammortamento'!$C$190-'Piano Ammortamento'!$F$190))</f>
        <v/>
      </c>
      <c r="H190" s="27">
        <f>IF('Piano Ammortamento'!$A$190="","",'Piano Ammortamento'!$H$189+'Piano Ammortamento'!$E$190)</f>
        <v/>
      </c>
      <c r="I190" s="27">
        <f>IF('Piano Ammortamento'!$A$190="","",'Piano Ammortamento'!$I$189+'Piano Ammortamento'!$F$190)</f>
        <v/>
      </c>
      <c r="J190" s="42">
        <f>IF('Piano Ammortamento'!$A$190="","",IFERROR('Piano Ammortamento'!$E$190/'Piano Ammortamento'!$D$190,0))</f>
        <v/>
      </c>
      <c r="K190" s="29">
        <f>IF('Piano Ammortamento'!$A$190="","",IF('Piano Ammortamento'!$G$190&lt;=0,"Estinta","In corso"))</f>
        <v/>
      </c>
    </row>
    <row r="191">
      <c r="A191" s="20">
        <f>IF('Piano Ammortamento'!$A$190="","",IF('Piano Ammortamento'!$A$190&lt;'Calcolo Mutuo'!$E$6,'Piano Ammortamento'!$A$190+1,""))</f>
        <v/>
      </c>
      <c r="B191" s="39">
        <f>IF('Piano Ammortamento'!$A$191="","",EDATE('Calcolo Mutuo'!$B$12,'Piano Ammortamento'!$A$191-1))</f>
        <v/>
      </c>
      <c r="C191" s="22">
        <f>IF('Piano Ammortamento'!$A$191="","",'Piano Ammortamento'!$G$190)</f>
        <v/>
      </c>
      <c r="D191" s="22">
        <f>IF('Piano Ammortamento'!$A$191="","",IFERROR(-PMT('Calcolo Mutuo'!$E$7,'Calcolo Mutuo'!$E$6,'Calcolo Mutuo'!$B$8),0))</f>
        <v/>
      </c>
      <c r="E191" s="22">
        <f>IF('Piano Ammortamento'!$A$191="","",'Piano Ammortamento'!$C$191*'Calcolo Mutuo'!$E$7)</f>
        <v/>
      </c>
      <c r="F191" s="22">
        <f>IF('Piano Ammortamento'!$A$191="","",'Piano Ammortamento'!$D$191-'Piano Ammortamento'!$E$191)</f>
        <v/>
      </c>
      <c r="G191" s="22">
        <f>IF('Piano Ammortamento'!$A$191="","",MAX(0,'Piano Ammortamento'!$C$191-'Piano Ammortamento'!$F$191))</f>
        <v/>
      </c>
      <c r="H191" s="22">
        <f>IF('Piano Ammortamento'!$A$191="","",'Piano Ammortamento'!$H$190+'Piano Ammortamento'!$E$191)</f>
        <v/>
      </c>
      <c r="I191" s="22">
        <f>IF('Piano Ammortamento'!$A$191="","",'Piano Ammortamento'!$I$190+'Piano Ammortamento'!$F$191)</f>
        <v/>
      </c>
      <c r="J191" s="40">
        <f>IF('Piano Ammortamento'!$A$191="","",IFERROR('Piano Ammortamento'!$E$191/'Piano Ammortamento'!$D$191,0))</f>
        <v/>
      </c>
      <c r="K191" s="24">
        <f>IF('Piano Ammortamento'!$A$191="","",IF('Piano Ammortamento'!$G$191&lt;=0,"Estinta","In corso"))</f>
        <v/>
      </c>
    </row>
    <row r="192">
      <c r="A192" s="25">
        <f>IF('Piano Ammortamento'!$A$191="","",IF('Piano Ammortamento'!$A$191&lt;'Calcolo Mutuo'!$E$6,'Piano Ammortamento'!$A$191+1,""))</f>
        <v/>
      </c>
      <c r="B192" s="41">
        <f>IF('Piano Ammortamento'!$A$192="","",EDATE('Calcolo Mutuo'!$B$12,'Piano Ammortamento'!$A$192-1))</f>
        <v/>
      </c>
      <c r="C192" s="27">
        <f>IF('Piano Ammortamento'!$A$192="","",'Piano Ammortamento'!$G$191)</f>
        <v/>
      </c>
      <c r="D192" s="27">
        <f>IF('Piano Ammortamento'!$A$192="","",IFERROR(-PMT('Calcolo Mutuo'!$E$7,'Calcolo Mutuo'!$E$6,'Calcolo Mutuo'!$B$8),0))</f>
        <v/>
      </c>
      <c r="E192" s="27">
        <f>IF('Piano Ammortamento'!$A$192="","",'Piano Ammortamento'!$C$192*'Calcolo Mutuo'!$E$7)</f>
        <v/>
      </c>
      <c r="F192" s="27">
        <f>IF('Piano Ammortamento'!$A$192="","",'Piano Ammortamento'!$D$192-'Piano Ammortamento'!$E$192)</f>
        <v/>
      </c>
      <c r="G192" s="27">
        <f>IF('Piano Ammortamento'!$A$192="","",MAX(0,'Piano Ammortamento'!$C$192-'Piano Ammortamento'!$F$192))</f>
        <v/>
      </c>
      <c r="H192" s="27">
        <f>IF('Piano Ammortamento'!$A$192="","",'Piano Ammortamento'!$H$191+'Piano Ammortamento'!$E$192)</f>
        <v/>
      </c>
      <c r="I192" s="27">
        <f>IF('Piano Ammortamento'!$A$192="","",'Piano Ammortamento'!$I$191+'Piano Ammortamento'!$F$192)</f>
        <v/>
      </c>
      <c r="J192" s="42">
        <f>IF('Piano Ammortamento'!$A$192="","",IFERROR('Piano Ammortamento'!$E$192/'Piano Ammortamento'!$D$192,0))</f>
        <v/>
      </c>
      <c r="K192" s="29">
        <f>IF('Piano Ammortamento'!$A$192="","",IF('Piano Ammortamento'!$G$192&lt;=0,"Estinta","In corso"))</f>
        <v/>
      </c>
    </row>
    <row r="193">
      <c r="A193" s="20">
        <f>IF('Piano Ammortamento'!$A$192="","",IF('Piano Ammortamento'!$A$192&lt;'Calcolo Mutuo'!$E$6,'Piano Ammortamento'!$A$192+1,""))</f>
        <v/>
      </c>
      <c r="B193" s="39">
        <f>IF('Piano Ammortamento'!$A$193="","",EDATE('Calcolo Mutuo'!$B$12,'Piano Ammortamento'!$A$193-1))</f>
        <v/>
      </c>
      <c r="C193" s="22">
        <f>IF('Piano Ammortamento'!$A$193="","",'Piano Ammortamento'!$G$192)</f>
        <v/>
      </c>
      <c r="D193" s="22">
        <f>IF('Piano Ammortamento'!$A$193="","",IFERROR(-PMT('Calcolo Mutuo'!$E$7,'Calcolo Mutuo'!$E$6,'Calcolo Mutuo'!$B$8),0))</f>
        <v/>
      </c>
      <c r="E193" s="22">
        <f>IF('Piano Ammortamento'!$A$193="","",'Piano Ammortamento'!$C$193*'Calcolo Mutuo'!$E$7)</f>
        <v/>
      </c>
      <c r="F193" s="22">
        <f>IF('Piano Ammortamento'!$A$193="","",'Piano Ammortamento'!$D$193-'Piano Ammortamento'!$E$193)</f>
        <v/>
      </c>
      <c r="G193" s="22">
        <f>IF('Piano Ammortamento'!$A$193="","",MAX(0,'Piano Ammortamento'!$C$193-'Piano Ammortamento'!$F$193))</f>
        <v/>
      </c>
      <c r="H193" s="22">
        <f>IF('Piano Ammortamento'!$A$193="","",'Piano Ammortamento'!$H$192+'Piano Ammortamento'!$E$193)</f>
        <v/>
      </c>
      <c r="I193" s="22">
        <f>IF('Piano Ammortamento'!$A$193="","",'Piano Ammortamento'!$I$192+'Piano Ammortamento'!$F$193)</f>
        <v/>
      </c>
      <c r="J193" s="40">
        <f>IF('Piano Ammortamento'!$A$193="","",IFERROR('Piano Ammortamento'!$E$193/'Piano Ammortamento'!$D$193,0))</f>
        <v/>
      </c>
      <c r="K193" s="24">
        <f>IF('Piano Ammortamento'!$A$193="","",IF('Piano Ammortamento'!$G$193&lt;=0,"Estinta","In corso"))</f>
        <v/>
      </c>
    </row>
    <row r="194">
      <c r="A194" s="25">
        <f>IF('Piano Ammortamento'!$A$193="","",IF('Piano Ammortamento'!$A$193&lt;'Calcolo Mutuo'!$E$6,'Piano Ammortamento'!$A$193+1,""))</f>
        <v/>
      </c>
      <c r="B194" s="41">
        <f>IF('Piano Ammortamento'!$A$194="","",EDATE('Calcolo Mutuo'!$B$12,'Piano Ammortamento'!$A$194-1))</f>
        <v/>
      </c>
      <c r="C194" s="27">
        <f>IF('Piano Ammortamento'!$A$194="","",'Piano Ammortamento'!$G$193)</f>
        <v/>
      </c>
      <c r="D194" s="27">
        <f>IF('Piano Ammortamento'!$A$194="","",IFERROR(-PMT('Calcolo Mutuo'!$E$7,'Calcolo Mutuo'!$E$6,'Calcolo Mutuo'!$B$8),0))</f>
        <v/>
      </c>
      <c r="E194" s="27">
        <f>IF('Piano Ammortamento'!$A$194="","",'Piano Ammortamento'!$C$194*'Calcolo Mutuo'!$E$7)</f>
        <v/>
      </c>
      <c r="F194" s="27">
        <f>IF('Piano Ammortamento'!$A$194="","",'Piano Ammortamento'!$D$194-'Piano Ammortamento'!$E$194)</f>
        <v/>
      </c>
      <c r="G194" s="27">
        <f>IF('Piano Ammortamento'!$A$194="","",MAX(0,'Piano Ammortamento'!$C$194-'Piano Ammortamento'!$F$194))</f>
        <v/>
      </c>
      <c r="H194" s="27">
        <f>IF('Piano Ammortamento'!$A$194="","",'Piano Ammortamento'!$H$193+'Piano Ammortamento'!$E$194)</f>
        <v/>
      </c>
      <c r="I194" s="27">
        <f>IF('Piano Ammortamento'!$A$194="","",'Piano Ammortamento'!$I$193+'Piano Ammortamento'!$F$194)</f>
        <v/>
      </c>
      <c r="J194" s="42">
        <f>IF('Piano Ammortamento'!$A$194="","",IFERROR('Piano Ammortamento'!$E$194/'Piano Ammortamento'!$D$194,0))</f>
        <v/>
      </c>
      <c r="K194" s="29">
        <f>IF('Piano Ammortamento'!$A$194="","",IF('Piano Ammortamento'!$G$194&lt;=0,"Estinta","In corso"))</f>
        <v/>
      </c>
    </row>
    <row r="195">
      <c r="A195" s="20">
        <f>IF('Piano Ammortamento'!$A$194="","",IF('Piano Ammortamento'!$A$194&lt;'Calcolo Mutuo'!$E$6,'Piano Ammortamento'!$A$194+1,""))</f>
        <v/>
      </c>
      <c r="B195" s="39">
        <f>IF('Piano Ammortamento'!$A$195="","",EDATE('Calcolo Mutuo'!$B$12,'Piano Ammortamento'!$A$195-1))</f>
        <v/>
      </c>
      <c r="C195" s="22">
        <f>IF('Piano Ammortamento'!$A$195="","",'Piano Ammortamento'!$G$194)</f>
        <v/>
      </c>
      <c r="D195" s="22">
        <f>IF('Piano Ammortamento'!$A$195="","",IFERROR(-PMT('Calcolo Mutuo'!$E$7,'Calcolo Mutuo'!$E$6,'Calcolo Mutuo'!$B$8),0))</f>
        <v/>
      </c>
      <c r="E195" s="22">
        <f>IF('Piano Ammortamento'!$A$195="","",'Piano Ammortamento'!$C$195*'Calcolo Mutuo'!$E$7)</f>
        <v/>
      </c>
      <c r="F195" s="22">
        <f>IF('Piano Ammortamento'!$A$195="","",'Piano Ammortamento'!$D$195-'Piano Ammortamento'!$E$195)</f>
        <v/>
      </c>
      <c r="G195" s="22">
        <f>IF('Piano Ammortamento'!$A$195="","",MAX(0,'Piano Ammortamento'!$C$195-'Piano Ammortamento'!$F$195))</f>
        <v/>
      </c>
      <c r="H195" s="22">
        <f>IF('Piano Ammortamento'!$A$195="","",'Piano Ammortamento'!$H$194+'Piano Ammortamento'!$E$195)</f>
        <v/>
      </c>
      <c r="I195" s="22">
        <f>IF('Piano Ammortamento'!$A$195="","",'Piano Ammortamento'!$I$194+'Piano Ammortamento'!$F$195)</f>
        <v/>
      </c>
      <c r="J195" s="40">
        <f>IF('Piano Ammortamento'!$A$195="","",IFERROR('Piano Ammortamento'!$E$195/'Piano Ammortamento'!$D$195,0))</f>
        <v/>
      </c>
      <c r="K195" s="24">
        <f>IF('Piano Ammortamento'!$A$195="","",IF('Piano Ammortamento'!$G$195&lt;=0,"Estinta","In corso"))</f>
        <v/>
      </c>
    </row>
    <row r="196">
      <c r="A196" s="25">
        <f>IF('Piano Ammortamento'!$A$195="","",IF('Piano Ammortamento'!$A$195&lt;'Calcolo Mutuo'!$E$6,'Piano Ammortamento'!$A$195+1,""))</f>
        <v/>
      </c>
      <c r="B196" s="41">
        <f>IF('Piano Ammortamento'!$A$196="","",EDATE('Calcolo Mutuo'!$B$12,'Piano Ammortamento'!$A$196-1))</f>
        <v/>
      </c>
      <c r="C196" s="27">
        <f>IF('Piano Ammortamento'!$A$196="","",'Piano Ammortamento'!$G$195)</f>
        <v/>
      </c>
      <c r="D196" s="27">
        <f>IF('Piano Ammortamento'!$A$196="","",IFERROR(-PMT('Calcolo Mutuo'!$E$7,'Calcolo Mutuo'!$E$6,'Calcolo Mutuo'!$B$8),0))</f>
        <v/>
      </c>
      <c r="E196" s="27">
        <f>IF('Piano Ammortamento'!$A$196="","",'Piano Ammortamento'!$C$196*'Calcolo Mutuo'!$E$7)</f>
        <v/>
      </c>
      <c r="F196" s="27">
        <f>IF('Piano Ammortamento'!$A$196="","",'Piano Ammortamento'!$D$196-'Piano Ammortamento'!$E$196)</f>
        <v/>
      </c>
      <c r="G196" s="27">
        <f>IF('Piano Ammortamento'!$A$196="","",MAX(0,'Piano Ammortamento'!$C$196-'Piano Ammortamento'!$F$196))</f>
        <v/>
      </c>
      <c r="H196" s="27">
        <f>IF('Piano Ammortamento'!$A$196="","",'Piano Ammortamento'!$H$195+'Piano Ammortamento'!$E$196)</f>
        <v/>
      </c>
      <c r="I196" s="27">
        <f>IF('Piano Ammortamento'!$A$196="","",'Piano Ammortamento'!$I$195+'Piano Ammortamento'!$F$196)</f>
        <v/>
      </c>
      <c r="J196" s="42">
        <f>IF('Piano Ammortamento'!$A$196="","",IFERROR('Piano Ammortamento'!$E$196/'Piano Ammortamento'!$D$196,0))</f>
        <v/>
      </c>
      <c r="K196" s="29">
        <f>IF('Piano Ammortamento'!$A$196="","",IF('Piano Ammortamento'!$G$196&lt;=0,"Estinta","In corso"))</f>
        <v/>
      </c>
    </row>
    <row r="197">
      <c r="A197" s="20">
        <f>IF('Piano Ammortamento'!$A$196="","",IF('Piano Ammortamento'!$A$196&lt;'Calcolo Mutuo'!$E$6,'Piano Ammortamento'!$A$196+1,""))</f>
        <v/>
      </c>
      <c r="B197" s="39">
        <f>IF('Piano Ammortamento'!$A$197="","",EDATE('Calcolo Mutuo'!$B$12,'Piano Ammortamento'!$A$197-1))</f>
        <v/>
      </c>
      <c r="C197" s="22">
        <f>IF('Piano Ammortamento'!$A$197="","",'Piano Ammortamento'!$G$196)</f>
        <v/>
      </c>
      <c r="D197" s="22">
        <f>IF('Piano Ammortamento'!$A$197="","",IFERROR(-PMT('Calcolo Mutuo'!$E$7,'Calcolo Mutuo'!$E$6,'Calcolo Mutuo'!$B$8),0))</f>
        <v/>
      </c>
      <c r="E197" s="22">
        <f>IF('Piano Ammortamento'!$A$197="","",'Piano Ammortamento'!$C$197*'Calcolo Mutuo'!$E$7)</f>
        <v/>
      </c>
      <c r="F197" s="22">
        <f>IF('Piano Ammortamento'!$A$197="","",'Piano Ammortamento'!$D$197-'Piano Ammortamento'!$E$197)</f>
        <v/>
      </c>
      <c r="G197" s="22">
        <f>IF('Piano Ammortamento'!$A$197="","",MAX(0,'Piano Ammortamento'!$C$197-'Piano Ammortamento'!$F$197))</f>
        <v/>
      </c>
      <c r="H197" s="22">
        <f>IF('Piano Ammortamento'!$A$197="","",'Piano Ammortamento'!$H$196+'Piano Ammortamento'!$E$197)</f>
        <v/>
      </c>
      <c r="I197" s="22">
        <f>IF('Piano Ammortamento'!$A$197="","",'Piano Ammortamento'!$I$196+'Piano Ammortamento'!$F$197)</f>
        <v/>
      </c>
      <c r="J197" s="40">
        <f>IF('Piano Ammortamento'!$A$197="","",IFERROR('Piano Ammortamento'!$E$197/'Piano Ammortamento'!$D$197,0))</f>
        <v/>
      </c>
      <c r="K197" s="24">
        <f>IF('Piano Ammortamento'!$A$197="","",IF('Piano Ammortamento'!$G$197&lt;=0,"Estinta","In corso"))</f>
        <v/>
      </c>
    </row>
    <row r="198">
      <c r="A198" s="25">
        <f>IF('Piano Ammortamento'!$A$197="","",IF('Piano Ammortamento'!$A$197&lt;'Calcolo Mutuo'!$E$6,'Piano Ammortamento'!$A$197+1,""))</f>
        <v/>
      </c>
      <c r="B198" s="41">
        <f>IF('Piano Ammortamento'!$A$198="","",EDATE('Calcolo Mutuo'!$B$12,'Piano Ammortamento'!$A$198-1))</f>
        <v/>
      </c>
      <c r="C198" s="27">
        <f>IF('Piano Ammortamento'!$A$198="","",'Piano Ammortamento'!$G$197)</f>
        <v/>
      </c>
      <c r="D198" s="27">
        <f>IF('Piano Ammortamento'!$A$198="","",IFERROR(-PMT('Calcolo Mutuo'!$E$7,'Calcolo Mutuo'!$E$6,'Calcolo Mutuo'!$B$8),0))</f>
        <v/>
      </c>
      <c r="E198" s="27">
        <f>IF('Piano Ammortamento'!$A$198="","",'Piano Ammortamento'!$C$198*'Calcolo Mutuo'!$E$7)</f>
        <v/>
      </c>
      <c r="F198" s="27">
        <f>IF('Piano Ammortamento'!$A$198="","",'Piano Ammortamento'!$D$198-'Piano Ammortamento'!$E$198)</f>
        <v/>
      </c>
      <c r="G198" s="27">
        <f>IF('Piano Ammortamento'!$A$198="","",MAX(0,'Piano Ammortamento'!$C$198-'Piano Ammortamento'!$F$198))</f>
        <v/>
      </c>
      <c r="H198" s="27">
        <f>IF('Piano Ammortamento'!$A$198="","",'Piano Ammortamento'!$H$197+'Piano Ammortamento'!$E$198)</f>
        <v/>
      </c>
      <c r="I198" s="27">
        <f>IF('Piano Ammortamento'!$A$198="","",'Piano Ammortamento'!$I$197+'Piano Ammortamento'!$F$198)</f>
        <v/>
      </c>
      <c r="J198" s="42">
        <f>IF('Piano Ammortamento'!$A$198="","",IFERROR('Piano Ammortamento'!$E$198/'Piano Ammortamento'!$D$198,0))</f>
        <v/>
      </c>
      <c r="K198" s="29">
        <f>IF('Piano Ammortamento'!$A$198="","",IF('Piano Ammortamento'!$G$198&lt;=0,"Estinta","In corso"))</f>
        <v/>
      </c>
    </row>
    <row r="199">
      <c r="A199" s="20">
        <f>IF('Piano Ammortamento'!$A$198="","",IF('Piano Ammortamento'!$A$198&lt;'Calcolo Mutuo'!$E$6,'Piano Ammortamento'!$A$198+1,""))</f>
        <v/>
      </c>
      <c r="B199" s="39">
        <f>IF('Piano Ammortamento'!$A$199="","",EDATE('Calcolo Mutuo'!$B$12,'Piano Ammortamento'!$A$199-1))</f>
        <v/>
      </c>
      <c r="C199" s="22">
        <f>IF('Piano Ammortamento'!$A$199="","",'Piano Ammortamento'!$G$198)</f>
        <v/>
      </c>
      <c r="D199" s="22">
        <f>IF('Piano Ammortamento'!$A$199="","",IFERROR(-PMT('Calcolo Mutuo'!$E$7,'Calcolo Mutuo'!$E$6,'Calcolo Mutuo'!$B$8),0))</f>
        <v/>
      </c>
      <c r="E199" s="22">
        <f>IF('Piano Ammortamento'!$A$199="","",'Piano Ammortamento'!$C$199*'Calcolo Mutuo'!$E$7)</f>
        <v/>
      </c>
      <c r="F199" s="22">
        <f>IF('Piano Ammortamento'!$A$199="","",'Piano Ammortamento'!$D$199-'Piano Ammortamento'!$E$199)</f>
        <v/>
      </c>
      <c r="G199" s="22">
        <f>IF('Piano Ammortamento'!$A$199="","",MAX(0,'Piano Ammortamento'!$C$199-'Piano Ammortamento'!$F$199))</f>
        <v/>
      </c>
      <c r="H199" s="22">
        <f>IF('Piano Ammortamento'!$A$199="","",'Piano Ammortamento'!$H$198+'Piano Ammortamento'!$E$199)</f>
        <v/>
      </c>
      <c r="I199" s="22">
        <f>IF('Piano Ammortamento'!$A$199="","",'Piano Ammortamento'!$I$198+'Piano Ammortamento'!$F$199)</f>
        <v/>
      </c>
      <c r="J199" s="40">
        <f>IF('Piano Ammortamento'!$A$199="","",IFERROR('Piano Ammortamento'!$E$199/'Piano Ammortamento'!$D$199,0))</f>
        <v/>
      </c>
      <c r="K199" s="24">
        <f>IF('Piano Ammortamento'!$A$199="","",IF('Piano Ammortamento'!$G$199&lt;=0,"Estinta","In corso"))</f>
        <v/>
      </c>
    </row>
    <row r="200">
      <c r="A200" s="25">
        <f>IF('Piano Ammortamento'!$A$199="","",IF('Piano Ammortamento'!$A$199&lt;'Calcolo Mutuo'!$E$6,'Piano Ammortamento'!$A$199+1,""))</f>
        <v/>
      </c>
      <c r="B200" s="41">
        <f>IF('Piano Ammortamento'!$A$200="","",EDATE('Calcolo Mutuo'!$B$12,'Piano Ammortamento'!$A$200-1))</f>
        <v/>
      </c>
      <c r="C200" s="27">
        <f>IF('Piano Ammortamento'!$A$200="","",'Piano Ammortamento'!$G$199)</f>
        <v/>
      </c>
      <c r="D200" s="27">
        <f>IF('Piano Ammortamento'!$A$200="","",IFERROR(-PMT('Calcolo Mutuo'!$E$7,'Calcolo Mutuo'!$E$6,'Calcolo Mutuo'!$B$8),0))</f>
        <v/>
      </c>
      <c r="E200" s="27">
        <f>IF('Piano Ammortamento'!$A$200="","",'Piano Ammortamento'!$C$200*'Calcolo Mutuo'!$E$7)</f>
        <v/>
      </c>
      <c r="F200" s="27">
        <f>IF('Piano Ammortamento'!$A$200="","",'Piano Ammortamento'!$D$200-'Piano Ammortamento'!$E$200)</f>
        <v/>
      </c>
      <c r="G200" s="27">
        <f>IF('Piano Ammortamento'!$A$200="","",MAX(0,'Piano Ammortamento'!$C$200-'Piano Ammortamento'!$F$200))</f>
        <v/>
      </c>
      <c r="H200" s="27">
        <f>IF('Piano Ammortamento'!$A$200="","",'Piano Ammortamento'!$H$199+'Piano Ammortamento'!$E$200)</f>
        <v/>
      </c>
      <c r="I200" s="27">
        <f>IF('Piano Ammortamento'!$A$200="","",'Piano Ammortamento'!$I$199+'Piano Ammortamento'!$F$200)</f>
        <v/>
      </c>
      <c r="J200" s="42">
        <f>IF('Piano Ammortamento'!$A$200="","",IFERROR('Piano Ammortamento'!$E$200/'Piano Ammortamento'!$D$200,0))</f>
        <v/>
      </c>
      <c r="K200" s="29">
        <f>IF('Piano Ammortamento'!$A$200="","",IF('Piano Ammortamento'!$G$200&lt;=0,"Estinta","In corso"))</f>
        <v/>
      </c>
    </row>
    <row r="201">
      <c r="A201" s="20">
        <f>IF('Piano Ammortamento'!$A$200="","",IF('Piano Ammortamento'!$A$200&lt;'Calcolo Mutuo'!$E$6,'Piano Ammortamento'!$A$200+1,""))</f>
        <v/>
      </c>
      <c r="B201" s="39">
        <f>IF('Piano Ammortamento'!$A$201="","",EDATE('Calcolo Mutuo'!$B$12,'Piano Ammortamento'!$A$201-1))</f>
        <v/>
      </c>
      <c r="C201" s="22">
        <f>IF('Piano Ammortamento'!$A$201="","",'Piano Ammortamento'!$G$200)</f>
        <v/>
      </c>
      <c r="D201" s="22">
        <f>IF('Piano Ammortamento'!$A$201="","",IFERROR(-PMT('Calcolo Mutuo'!$E$7,'Calcolo Mutuo'!$E$6,'Calcolo Mutuo'!$B$8),0))</f>
        <v/>
      </c>
      <c r="E201" s="22">
        <f>IF('Piano Ammortamento'!$A$201="","",'Piano Ammortamento'!$C$201*'Calcolo Mutuo'!$E$7)</f>
        <v/>
      </c>
      <c r="F201" s="22">
        <f>IF('Piano Ammortamento'!$A$201="","",'Piano Ammortamento'!$D$201-'Piano Ammortamento'!$E$201)</f>
        <v/>
      </c>
      <c r="G201" s="22">
        <f>IF('Piano Ammortamento'!$A$201="","",MAX(0,'Piano Ammortamento'!$C$201-'Piano Ammortamento'!$F$201))</f>
        <v/>
      </c>
      <c r="H201" s="22">
        <f>IF('Piano Ammortamento'!$A$201="","",'Piano Ammortamento'!$H$200+'Piano Ammortamento'!$E$201)</f>
        <v/>
      </c>
      <c r="I201" s="22">
        <f>IF('Piano Ammortamento'!$A$201="","",'Piano Ammortamento'!$I$200+'Piano Ammortamento'!$F$201)</f>
        <v/>
      </c>
      <c r="J201" s="40">
        <f>IF('Piano Ammortamento'!$A$201="","",IFERROR('Piano Ammortamento'!$E$201/'Piano Ammortamento'!$D$201,0))</f>
        <v/>
      </c>
      <c r="K201" s="24">
        <f>IF('Piano Ammortamento'!$A$201="","",IF('Piano Ammortamento'!$G$201&lt;=0,"Estinta","In corso"))</f>
        <v/>
      </c>
    </row>
    <row r="202">
      <c r="A202" s="25">
        <f>IF('Piano Ammortamento'!$A$201="","",IF('Piano Ammortamento'!$A$201&lt;'Calcolo Mutuo'!$E$6,'Piano Ammortamento'!$A$201+1,""))</f>
        <v/>
      </c>
      <c r="B202" s="41">
        <f>IF('Piano Ammortamento'!$A$202="","",EDATE('Calcolo Mutuo'!$B$12,'Piano Ammortamento'!$A$202-1))</f>
        <v/>
      </c>
      <c r="C202" s="27">
        <f>IF('Piano Ammortamento'!$A$202="","",'Piano Ammortamento'!$G$201)</f>
        <v/>
      </c>
      <c r="D202" s="27">
        <f>IF('Piano Ammortamento'!$A$202="","",IFERROR(-PMT('Calcolo Mutuo'!$E$7,'Calcolo Mutuo'!$E$6,'Calcolo Mutuo'!$B$8),0))</f>
        <v/>
      </c>
      <c r="E202" s="27">
        <f>IF('Piano Ammortamento'!$A$202="","",'Piano Ammortamento'!$C$202*'Calcolo Mutuo'!$E$7)</f>
        <v/>
      </c>
      <c r="F202" s="27">
        <f>IF('Piano Ammortamento'!$A$202="","",'Piano Ammortamento'!$D$202-'Piano Ammortamento'!$E$202)</f>
        <v/>
      </c>
      <c r="G202" s="27">
        <f>IF('Piano Ammortamento'!$A$202="","",MAX(0,'Piano Ammortamento'!$C$202-'Piano Ammortamento'!$F$202))</f>
        <v/>
      </c>
      <c r="H202" s="27">
        <f>IF('Piano Ammortamento'!$A$202="","",'Piano Ammortamento'!$H$201+'Piano Ammortamento'!$E$202)</f>
        <v/>
      </c>
      <c r="I202" s="27">
        <f>IF('Piano Ammortamento'!$A$202="","",'Piano Ammortamento'!$I$201+'Piano Ammortamento'!$F$202)</f>
        <v/>
      </c>
      <c r="J202" s="42">
        <f>IF('Piano Ammortamento'!$A$202="","",IFERROR('Piano Ammortamento'!$E$202/'Piano Ammortamento'!$D$202,0))</f>
        <v/>
      </c>
      <c r="K202" s="29">
        <f>IF('Piano Ammortamento'!$A$202="","",IF('Piano Ammortamento'!$G$202&lt;=0,"Estinta","In corso"))</f>
        <v/>
      </c>
    </row>
    <row r="203">
      <c r="A203" s="20">
        <f>IF('Piano Ammortamento'!$A$202="","",IF('Piano Ammortamento'!$A$202&lt;'Calcolo Mutuo'!$E$6,'Piano Ammortamento'!$A$202+1,""))</f>
        <v/>
      </c>
      <c r="B203" s="39">
        <f>IF('Piano Ammortamento'!$A$203="","",EDATE('Calcolo Mutuo'!$B$12,'Piano Ammortamento'!$A$203-1))</f>
        <v/>
      </c>
      <c r="C203" s="22">
        <f>IF('Piano Ammortamento'!$A$203="","",'Piano Ammortamento'!$G$202)</f>
        <v/>
      </c>
      <c r="D203" s="22">
        <f>IF('Piano Ammortamento'!$A$203="","",IFERROR(-PMT('Calcolo Mutuo'!$E$7,'Calcolo Mutuo'!$E$6,'Calcolo Mutuo'!$B$8),0))</f>
        <v/>
      </c>
      <c r="E203" s="22">
        <f>IF('Piano Ammortamento'!$A$203="","",'Piano Ammortamento'!$C$203*'Calcolo Mutuo'!$E$7)</f>
        <v/>
      </c>
      <c r="F203" s="22">
        <f>IF('Piano Ammortamento'!$A$203="","",'Piano Ammortamento'!$D$203-'Piano Ammortamento'!$E$203)</f>
        <v/>
      </c>
      <c r="G203" s="22">
        <f>IF('Piano Ammortamento'!$A$203="","",MAX(0,'Piano Ammortamento'!$C$203-'Piano Ammortamento'!$F$203))</f>
        <v/>
      </c>
      <c r="H203" s="22">
        <f>IF('Piano Ammortamento'!$A$203="","",'Piano Ammortamento'!$H$202+'Piano Ammortamento'!$E$203)</f>
        <v/>
      </c>
      <c r="I203" s="22">
        <f>IF('Piano Ammortamento'!$A$203="","",'Piano Ammortamento'!$I$202+'Piano Ammortamento'!$F$203)</f>
        <v/>
      </c>
      <c r="J203" s="40">
        <f>IF('Piano Ammortamento'!$A$203="","",IFERROR('Piano Ammortamento'!$E$203/'Piano Ammortamento'!$D$203,0))</f>
        <v/>
      </c>
      <c r="K203" s="24">
        <f>IF('Piano Ammortamento'!$A$203="","",IF('Piano Ammortamento'!$G$203&lt;=0,"Estinta","In corso"))</f>
        <v/>
      </c>
    </row>
    <row r="204">
      <c r="A204" s="25">
        <f>IF('Piano Ammortamento'!$A$203="","",IF('Piano Ammortamento'!$A$203&lt;'Calcolo Mutuo'!$E$6,'Piano Ammortamento'!$A$203+1,""))</f>
        <v/>
      </c>
      <c r="B204" s="41">
        <f>IF('Piano Ammortamento'!$A$204="","",EDATE('Calcolo Mutuo'!$B$12,'Piano Ammortamento'!$A$204-1))</f>
        <v/>
      </c>
      <c r="C204" s="27">
        <f>IF('Piano Ammortamento'!$A$204="","",'Piano Ammortamento'!$G$203)</f>
        <v/>
      </c>
      <c r="D204" s="27">
        <f>IF('Piano Ammortamento'!$A$204="","",IFERROR(-PMT('Calcolo Mutuo'!$E$7,'Calcolo Mutuo'!$E$6,'Calcolo Mutuo'!$B$8),0))</f>
        <v/>
      </c>
      <c r="E204" s="27">
        <f>IF('Piano Ammortamento'!$A$204="","",'Piano Ammortamento'!$C$204*'Calcolo Mutuo'!$E$7)</f>
        <v/>
      </c>
      <c r="F204" s="27">
        <f>IF('Piano Ammortamento'!$A$204="","",'Piano Ammortamento'!$D$204-'Piano Ammortamento'!$E$204)</f>
        <v/>
      </c>
      <c r="G204" s="27">
        <f>IF('Piano Ammortamento'!$A$204="","",MAX(0,'Piano Ammortamento'!$C$204-'Piano Ammortamento'!$F$204))</f>
        <v/>
      </c>
      <c r="H204" s="27">
        <f>IF('Piano Ammortamento'!$A$204="","",'Piano Ammortamento'!$H$203+'Piano Ammortamento'!$E$204)</f>
        <v/>
      </c>
      <c r="I204" s="27">
        <f>IF('Piano Ammortamento'!$A$204="","",'Piano Ammortamento'!$I$203+'Piano Ammortamento'!$F$204)</f>
        <v/>
      </c>
      <c r="J204" s="42">
        <f>IF('Piano Ammortamento'!$A$204="","",IFERROR('Piano Ammortamento'!$E$204/'Piano Ammortamento'!$D$204,0))</f>
        <v/>
      </c>
      <c r="K204" s="29">
        <f>IF('Piano Ammortamento'!$A$204="","",IF('Piano Ammortamento'!$G$204&lt;=0,"Estinta","In corso"))</f>
        <v/>
      </c>
    </row>
    <row r="205">
      <c r="A205" s="20">
        <f>IF('Piano Ammortamento'!$A$204="","",IF('Piano Ammortamento'!$A$204&lt;'Calcolo Mutuo'!$E$6,'Piano Ammortamento'!$A$204+1,""))</f>
        <v/>
      </c>
      <c r="B205" s="39">
        <f>IF('Piano Ammortamento'!$A$205="","",EDATE('Calcolo Mutuo'!$B$12,'Piano Ammortamento'!$A$205-1))</f>
        <v/>
      </c>
      <c r="C205" s="22">
        <f>IF('Piano Ammortamento'!$A$205="","",'Piano Ammortamento'!$G$204)</f>
        <v/>
      </c>
      <c r="D205" s="22">
        <f>IF('Piano Ammortamento'!$A$205="","",IFERROR(-PMT('Calcolo Mutuo'!$E$7,'Calcolo Mutuo'!$E$6,'Calcolo Mutuo'!$B$8),0))</f>
        <v/>
      </c>
      <c r="E205" s="22">
        <f>IF('Piano Ammortamento'!$A$205="","",'Piano Ammortamento'!$C$205*'Calcolo Mutuo'!$E$7)</f>
        <v/>
      </c>
      <c r="F205" s="22">
        <f>IF('Piano Ammortamento'!$A$205="","",'Piano Ammortamento'!$D$205-'Piano Ammortamento'!$E$205)</f>
        <v/>
      </c>
      <c r="G205" s="22">
        <f>IF('Piano Ammortamento'!$A$205="","",MAX(0,'Piano Ammortamento'!$C$205-'Piano Ammortamento'!$F$205))</f>
        <v/>
      </c>
      <c r="H205" s="22">
        <f>IF('Piano Ammortamento'!$A$205="","",'Piano Ammortamento'!$H$204+'Piano Ammortamento'!$E$205)</f>
        <v/>
      </c>
      <c r="I205" s="22">
        <f>IF('Piano Ammortamento'!$A$205="","",'Piano Ammortamento'!$I$204+'Piano Ammortamento'!$F$205)</f>
        <v/>
      </c>
      <c r="J205" s="40">
        <f>IF('Piano Ammortamento'!$A$205="","",IFERROR('Piano Ammortamento'!$E$205/'Piano Ammortamento'!$D$205,0))</f>
        <v/>
      </c>
      <c r="K205" s="24">
        <f>IF('Piano Ammortamento'!$A$205="","",IF('Piano Ammortamento'!$G$205&lt;=0,"Estinta","In corso"))</f>
        <v/>
      </c>
    </row>
    <row r="206">
      <c r="A206" s="25">
        <f>IF('Piano Ammortamento'!$A$205="","",IF('Piano Ammortamento'!$A$205&lt;'Calcolo Mutuo'!$E$6,'Piano Ammortamento'!$A$205+1,""))</f>
        <v/>
      </c>
      <c r="B206" s="41">
        <f>IF('Piano Ammortamento'!$A$206="","",EDATE('Calcolo Mutuo'!$B$12,'Piano Ammortamento'!$A$206-1))</f>
        <v/>
      </c>
      <c r="C206" s="27">
        <f>IF('Piano Ammortamento'!$A$206="","",'Piano Ammortamento'!$G$205)</f>
        <v/>
      </c>
      <c r="D206" s="27">
        <f>IF('Piano Ammortamento'!$A$206="","",IFERROR(-PMT('Calcolo Mutuo'!$E$7,'Calcolo Mutuo'!$E$6,'Calcolo Mutuo'!$B$8),0))</f>
        <v/>
      </c>
      <c r="E206" s="27">
        <f>IF('Piano Ammortamento'!$A$206="","",'Piano Ammortamento'!$C$206*'Calcolo Mutuo'!$E$7)</f>
        <v/>
      </c>
      <c r="F206" s="27">
        <f>IF('Piano Ammortamento'!$A$206="","",'Piano Ammortamento'!$D$206-'Piano Ammortamento'!$E$206)</f>
        <v/>
      </c>
      <c r="G206" s="27">
        <f>IF('Piano Ammortamento'!$A$206="","",MAX(0,'Piano Ammortamento'!$C$206-'Piano Ammortamento'!$F$206))</f>
        <v/>
      </c>
      <c r="H206" s="27">
        <f>IF('Piano Ammortamento'!$A$206="","",'Piano Ammortamento'!$H$205+'Piano Ammortamento'!$E$206)</f>
        <v/>
      </c>
      <c r="I206" s="27">
        <f>IF('Piano Ammortamento'!$A$206="","",'Piano Ammortamento'!$I$205+'Piano Ammortamento'!$F$206)</f>
        <v/>
      </c>
      <c r="J206" s="42">
        <f>IF('Piano Ammortamento'!$A$206="","",IFERROR('Piano Ammortamento'!$E$206/'Piano Ammortamento'!$D$206,0))</f>
        <v/>
      </c>
      <c r="K206" s="29">
        <f>IF('Piano Ammortamento'!$A$206="","",IF('Piano Ammortamento'!$G$206&lt;=0,"Estinta","In corso"))</f>
        <v/>
      </c>
    </row>
    <row r="207">
      <c r="A207" s="20">
        <f>IF('Piano Ammortamento'!$A$206="","",IF('Piano Ammortamento'!$A$206&lt;'Calcolo Mutuo'!$E$6,'Piano Ammortamento'!$A$206+1,""))</f>
        <v/>
      </c>
      <c r="B207" s="39">
        <f>IF('Piano Ammortamento'!$A$207="","",EDATE('Calcolo Mutuo'!$B$12,'Piano Ammortamento'!$A$207-1))</f>
        <v/>
      </c>
      <c r="C207" s="22">
        <f>IF('Piano Ammortamento'!$A$207="","",'Piano Ammortamento'!$G$206)</f>
        <v/>
      </c>
      <c r="D207" s="22">
        <f>IF('Piano Ammortamento'!$A$207="","",IFERROR(-PMT('Calcolo Mutuo'!$E$7,'Calcolo Mutuo'!$E$6,'Calcolo Mutuo'!$B$8),0))</f>
        <v/>
      </c>
      <c r="E207" s="22">
        <f>IF('Piano Ammortamento'!$A$207="","",'Piano Ammortamento'!$C$207*'Calcolo Mutuo'!$E$7)</f>
        <v/>
      </c>
      <c r="F207" s="22">
        <f>IF('Piano Ammortamento'!$A$207="","",'Piano Ammortamento'!$D$207-'Piano Ammortamento'!$E$207)</f>
        <v/>
      </c>
      <c r="G207" s="22">
        <f>IF('Piano Ammortamento'!$A$207="","",MAX(0,'Piano Ammortamento'!$C$207-'Piano Ammortamento'!$F$207))</f>
        <v/>
      </c>
      <c r="H207" s="22">
        <f>IF('Piano Ammortamento'!$A$207="","",'Piano Ammortamento'!$H$206+'Piano Ammortamento'!$E$207)</f>
        <v/>
      </c>
      <c r="I207" s="22">
        <f>IF('Piano Ammortamento'!$A$207="","",'Piano Ammortamento'!$I$206+'Piano Ammortamento'!$F$207)</f>
        <v/>
      </c>
      <c r="J207" s="40">
        <f>IF('Piano Ammortamento'!$A$207="","",IFERROR('Piano Ammortamento'!$E$207/'Piano Ammortamento'!$D$207,0))</f>
        <v/>
      </c>
      <c r="K207" s="24">
        <f>IF('Piano Ammortamento'!$A$207="","",IF('Piano Ammortamento'!$G$207&lt;=0,"Estinta","In corso"))</f>
        <v/>
      </c>
    </row>
    <row r="208">
      <c r="A208" s="25">
        <f>IF('Piano Ammortamento'!$A$207="","",IF('Piano Ammortamento'!$A$207&lt;'Calcolo Mutuo'!$E$6,'Piano Ammortamento'!$A$207+1,""))</f>
        <v/>
      </c>
      <c r="B208" s="41">
        <f>IF('Piano Ammortamento'!$A$208="","",EDATE('Calcolo Mutuo'!$B$12,'Piano Ammortamento'!$A$208-1))</f>
        <v/>
      </c>
      <c r="C208" s="27">
        <f>IF('Piano Ammortamento'!$A$208="","",'Piano Ammortamento'!$G$207)</f>
        <v/>
      </c>
      <c r="D208" s="27">
        <f>IF('Piano Ammortamento'!$A$208="","",IFERROR(-PMT('Calcolo Mutuo'!$E$7,'Calcolo Mutuo'!$E$6,'Calcolo Mutuo'!$B$8),0))</f>
        <v/>
      </c>
      <c r="E208" s="27">
        <f>IF('Piano Ammortamento'!$A$208="","",'Piano Ammortamento'!$C$208*'Calcolo Mutuo'!$E$7)</f>
        <v/>
      </c>
      <c r="F208" s="27">
        <f>IF('Piano Ammortamento'!$A$208="","",'Piano Ammortamento'!$D$208-'Piano Ammortamento'!$E$208)</f>
        <v/>
      </c>
      <c r="G208" s="27">
        <f>IF('Piano Ammortamento'!$A$208="","",MAX(0,'Piano Ammortamento'!$C$208-'Piano Ammortamento'!$F$208))</f>
        <v/>
      </c>
      <c r="H208" s="27">
        <f>IF('Piano Ammortamento'!$A$208="","",'Piano Ammortamento'!$H$207+'Piano Ammortamento'!$E$208)</f>
        <v/>
      </c>
      <c r="I208" s="27">
        <f>IF('Piano Ammortamento'!$A$208="","",'Piano Ammortamento'!$I$207+'Piano Ammortamento'!$F$208)</f>
        <v/>
      </c>
      <c r="J208" s="42">
        <f>IF('Piano Ammortamento'!$A$208="","",IFERROR('Piano Ammortamento'!$E$208/'Piano Ammortamento'!$D$208,0))</f>
        <v/>
      </c>
      <c r="K208" s="29">
        <f>IF('Piano Ammortamento'!$A$208="","",IF('Piano Ammortamento'!$G$208&lt;=0,"Estinta","In corso"))</f>
        <v/>
      </c>
    </row>
    <row r="209">
      <c r="A209" s="20">
        <f>IF('Piano Ammortamento'!$A$208="","",IF('Piano Ammortamento'!$A$208&lt;'Calcolo Mutuo'!$E$6,'Piano Ammortamento'!$A$208+1,""))</f>
        <v/>
      </c>
      <c r="B209" s="39">
        <f>IF('Piano Ammortamento'!$A$209="","",EDATE('Calcolo Mutuo'!$B$12,'Piano Ammortamento'!$A$209-1))</f>
        <v/>
      </c>
      <c r="C209" s="22">
        <f>IF('Piano Ammortamento'!$A$209="","",'Piano Ammortamento'!$G$208)</f>
        <v/>
      </c>
      <c r="D209" s="22">
        <f>IF('Piano Ammortamento'!$A$209="","",IFERROR(-PMT('Calcolo Mutuo'!$E$7,'Calcolo Mutuo'!$E$6,'Calcolo Mutuo'!$B$8),0))</f>
        <v/>
      </c>
      <c r="E209" s="22">
        <f>IF('Piano Ammortamento'!$A$209="","",'Piano Ammortamento'!$C$209*'Calcolo Mutuo'!$E$7)</f>
        <v/>
      </c>
      <c r="F209" s="22">
        <f>IF('Piano Ammortamento'!$A$209="","",'Piano Ammortamento'!$D$209-'Piano Ammortamento'!$E$209)</f>
        <v/>
      </c>
      <c r="G209" s="22">
        <f>IF('Piano Ammortamento'!$A$209="","",MAX(0,'Piano Ammortamento'!$C$209-'Piano Ammortamento'!$F$209))</f>
        <v/>
      </c>
      <c r="H209" s="22">
        <f>IF('Piano Ammortamento'!$A$209="","",'Piano Ammortamento'!$H$208+'Piano Ammortamento'!$E$209)</f>
        <v/>
      </c>
      <c r="I209" s="22">
        <f>IF('Piano Ammortamento'!$A$209="","",'Piano Ammortamento'!$I$208+'Piano Ammortamento'!$F$209)</f>
        <v/>
      </c>
      <c r="J209" s="40">
        <f>IF('Piano Ammortamento'!$A$209="","",IFERROR('Piano Ammortamento'!$E$209/'Piano Ammortamento'!$D$209,0))</f>
        <v/>
      </c>
      <c r="K209" s="24">
        <f>IF('Piano Ammortamento'!$A$209="","",IF('Piano Ammortamento'!$G$209&lt;=0,"Estinta","In corso"))</f>
        <v/>
      </c>
    </row>
    <row r="210">
      <c r="A210" s="25">
        <f>IF('Piano Ammortamento'!$A$209="","",IF('Piano Ammortamento'!$A$209&lt;'Calcolo Mutuo'!$E$6,'Piano Ammortamento'!$A$209+1,""))</f>
        <v/>
      </c>
      <c r="B210" s="41">
        <f>IF('Piano Ammortamento'!$A$210="","",EDATE('Calcolo Mutuo'!$B$12,'Piano Ammortamento'!$A$210-1))</f>
        <v/>
      </c>
      <c r="C210" s="27">
        <f>IF('Piano Ammortamento'!$A$210="","",'Piano Ammortamento'!$G$209)</f>
        <v/>
      </c>
      <c r="D210" s="27">
        <f>IF('Piano Ammortamento'!$A$210="","",IFERROR(-PMT('Calcolo Mutuo'!$E$7,'Calcolo Mutuo'!$E$6,'Calcolo Mutuo'!$B$8),0))</f>
        <v/>
      </c>
      <c r="E210" s="27">
        <f>IF('Piano Ammortamento'!$A$210="","",'Piano Ammortamento'!$C$210*'Calcolo Mutuo'!$E$7)</f>
        <v/>
      </c>
      <c r="F210" s="27">
        <f>IF('Piano Ammortamento'!$A$210="","",'Piano Ammortamento'!$D$210-'Piano Ammortamento'!$E$210)</f>
        <v/>
      </c>
      <c r="G210" s="27">
        <f>IF('Piano Ammortamento'!$A$210="","",MAX(0,'Piano Ammortamento'!$C$210-'Piano Ammortamento'!$F$210))</f>
        <v/>
      </c>
      <c r="H210" s="27">
        <f>IF('Piano Ammortamento'!$A$210="","",'Piano Ammortamento'!$H$209+'Piano Ammortamento'!$E$210)</f>
        <v/>
      </c>
      <c r="I210" s="27">
        <f>IF('Piano Ammortamento'!$A$210="","",'Piano Ammortamento'!$I$209+'Piano Ammortamento'!$F$210)</f>
        <v/>
      </c>
      <c r="J210" s="42">
        <f>IF('Piano Ammortamento'!$A$210="","",IFERROR('Piano Ammortamento'!$E$210/'Piano Ammortamento'!$D$210,0))</f>
        <v/>
      </c>
      <c r="K210" s="29">
        <f>IF('Piano Ammortamento'!$A$210="","",IF('Piano Ammortamento'!$G$210&lt;=0,"Estinta","In corso"))</f>
        <v/>
      </c>
    </row>
    <row r="211">
      <c r="A211" s="20">
        <f>IF('Piano Ammortamento'!$A$210="","",IF('Piano Ammortamento'!$A$210&lt;'Calcolo Mutuo'!$E$6,'Piano Ammortamento'!$A$210+1,""))</f>
        <v/>
      </c>
      <c r="B211" s="39">
        <f>IF('Piano Ammortamento'!$A$211="","",EDATE('Calcolo Mutuo'!$B$12,'Piano Ammortamento'!$A$211-1))</f>
        <v/>
      </c>
      <c r="C211" s="22">
        <f>IF('Piano Ammortamento'!$A$211="","",'Piano Ammortamento'!$G$210)</f>
        <v/>
      </c>
      <c r="D211" s="22">
        <f>IF('Piano Ammortamento'!$A$211="","",IFERROR(-PMT('Calcolo Mutuo'!$E$7,'Calcolo Mutuo'!$E$6,'Calcolo Mutuo'!$B$8),0))</f>
        <v/>
      </c>
      <c r="E211" s="22">
        <f>IF('Piano Ammortamento'!$A$211="","",'Piano Ammortamento'!$C$211*'Calcolo Mutuo'!$E$7)</f>
        <v/>
      </c>
      <c r="F211" s="22">
        <f>IF('Piano Ammortamento'!$A$211="","",'Piano Ammortamento'!$D$211-'Piano Ammortamento'!$E$211)</f>
        <v/>
      </c>
      <c r="G211" s="22">
        <f>IF('Piano Ammortamento'!$A$211="","",MAX(0,'Piano Ammortamento'!$C$211-'Piano Ammortamento'!$F$211))</f>
        <v/>
      </c>
      <c r="H211" s="22">
        <f>IF('Piano Ammortamento'!$A$211="","",'Piano Ammortamento'!$H$210+'Piano Ammortamento'!$E$211)</f>
        <v/>
      </c>
      <c r="I211" s="22">
        <f>IF('Piano Ammortamento'!$A$211="","",'Piano Ammortamento'!$I$210+'Piano Ammortamento'!$F$211)</f>
        <v/>
      </c>
      <c r="J211" s="40">
        <f>IF('Piano Ammortamento'!$A$211="","",IFERROR('Piano Ammortamento'!$E$211/'Piano Ammortamento'!$D$211,0))</f>
        <v/>
      </c>
      <c r="K211" s="24">
        <f>IF('Piano Ammortamento'!$A$211="","",IF('Piano Ammortamento'!$G$211&lt;=0,"Estinta","In corso"))</f>
        <v/>
      </c>
    </row>
    <row r="212">
      <c r="A212" s="25">
        <f>IF('Piano Ammortamento'!$A$211="","",IF('Piano Ammortamento'!$A$211&lt;'Calcolo Mutuo'!$E$6,'Piano Ammortamento'!$A$211+1,""))</f>
        <v/>
      </c>
      <c r="B212" s="41">
        <f>IF('Piano Ammortamento'!$A$212="","",EDATE('Calcolo Mutuo'!$B$12,'Piano Ammortamento'!$A$212-1))</f>
        <v/>
      </c>
      <c r="C212" s="27">
        <f>IF('Piano Ammortamento'!$A$212="","",'Piano Ammortamento'!$G$211)</f>
        <v/>
      </c>
      <c r="D212" s="27">
        <f>IF('Piano Ammortamento'!$A$212="","",IFERROR(-PMT('Calcolo Mutuo'!$E$7,'Calcolo Mutuo'!$E$6,'Calcolo Mutuo'!$B$8),0))</f>
        <v/>
      </c>
      <c r="E212" s="27">
        <f>IF('Piano Ammortamento'!$A$212="","",'Piano Ammortamento'!$C$212*'Calcolo Mutuo'!$E$7)</f>
        <v/>
      </c>
      <c r="F212" s="27">
        <f>IF('Piano Ammortamento'!$A$212="","",'Piano Ammortamento'!$D$212-'Piano Ammortamento'!$E$212)</f>
        <v/>
      </c>
      <c r="G212" s="27">
        <f>IF('Piano Ammortamento'!$A$212="","",MAX(0,'Piano Ammortamento'!$C$212-'Piano Ammortamento'!$F$212))</f>
        <v/>
      </c>
      <c r="H212" s="27">
        <f>IF('Piano Ammortamento'!$A$212="","",'Piano Ammortamento'!$H$211+'Piano Ammortamento'!$E$212)</f>
        <v/>
      </c>
      <c r="I212" s="27">
        <f>IF('Piano Ammortamento'!$A$212="","",'Piano Ammortamento'!$I$211+'Piano Ammortamento'!$F$212)</f>
        <v/>
      </c>
      <c r="J212" s="42">
        <f>IF('Piano Ammortamento'!$A$212="","",IFERROR('Piano Ammortamento'!$E$212/'Piano Ammortamento'!$D$212,0))</f>
        <v/>
      </c>
      <c r="K212" s="29">
        <f>IF('Piano Ammortamento'!$A$212="","",IF('Piano Ammortamento'!$G$212&lt;=0,"Estinta","In corso"))</f>
        <v/>
      </c>
    </row>
    <row r="213">
      <c r="A213" s="20">
        <f>IF('Piano Ammortamento'!$A$212="","",IF('Piano Ammortamento'!$A$212&lt;'Calcolo Mutuo'!$E$6,'Piano Ammortamento'!$A$212+1,""))</f>
        <v/>
      </c>
      <c r="B213" s="39">
        <f>IF('Piano Ammortamento'!$A$213="","",EDATE('Calcolo Mutuo'!$B$12,'Piano Ammortamento'!$A$213-1))</f>
        <v/>
      </c>
      <c r="C213" s="22">
        <f>IF('Piano Ammortamento'!$A$213="","",'Piano Ammortamento'!$G$212)</f>
        <v/>
      </c>
      <c r="D213" s="22">
        <f>IF('Piano Ammortamento'!$A$213="","",IFERROR(-PMT('Calcolo Mutuo'!$E$7,'Calcolo Mutuo'!$E$6,'Calcolo Mutuo'!$B$8),0))</f>
        <v/>
      </c>
      <c r="E213" s="22">
        <f>IF('Piano Ammortamento'!$A$213="","",'Piano Ammortamento'!$C$213*'Calcolo Mutuo'!$E$7)</f>
        <v/>
      </c>
      <c r="F213" s="22">
        <f>IF('Piano Ammortamento'!$A$213="","",'Piano Ammortamento'!$D$213-'Piano Ammortamento'!$E$213)</f>
        <v/>
      </c>
      <c r="G213" s="22">
        <f>IF('Piano Ammortamento'!$A$213="","",MAX(0,'Piano Ammortamento'!$C$213-'Piano Ammortamento'!$F$213))</f>
        <v/>
      </c>
      <c r="H213" s="22">
        <f>IF('Piano Ammortamento'!$A$213="","",'Piano Ammortamento'!$H$212+'Piano Ammortamento'!$E$213)</f>
        <v/>
      </c>
      <c r="I213" s="22">
        <f>IF('Piano Ammortamento'!$A$213="","",'Piano Ammortamento'!$I$212+'Piano Ammortamento'!$F$213)</f>
        <v/>
      </c>
      <c r="J213" s="40">
        <f>IF('Piano Ammortamento'!$A$213="","",IFERROR('Piano Ammortamento'!$E$213/'Piano Ammortamento'!$D$213,0))</f>
        <v/>
      </c>
      <c r="K213" s="24">
        <f>IF('Piano Ammortamento'!$A$213="","",IF('Piano Ammortamento'!$G$213&lt;=0,"Estinta","In corso"))</f>
        <v/>
      </c>
    </row>
    <row r="214">
      <c r="A214" s="25">
        <f>IF('Piano Ammortamento'!$A$213="","",IF('Piano Ammortamento'!$A$213&lt;'Calcolo Mutuo'!$E$6,'Piano Ammortamento'!$A$213+1,""))</f>
        <v/>
      </c>
      <c r="B214" s="41">
        <f>IF('Piano Ammortamento'!$A$214="","",EDATE('Calcolo Mutuo'!$B$12,'Piano Ammortamento'!$A$214-1))</f>
        <v/>
      </c>
      <c r="C214" s="27">
        <f>IF('Piano Ammortamento'!$A$214="","",'Piano Ammortamento'!$G$213)</f>
        <v/>
      </c>
      <c r="D214" s="27">
        <f>IF('Piano Ammortamento'!$A$214="","",IFERROR(-PMT('Calcolo Mutuo'!$E$7,'Calcolo Mutuo'!$E$6,'Calcolo Mutuo'!$B$8),0))</f>
        <v/>
      </c>
      <c r="E214" s="27">
        <f>IF('Piano Ammortamento'!$A$214="","",'Piano Ammortamento'!$C$214*'Calcolo Mutuo'!$E$7)</f>
        <v/>
      </c>
      <c r="F214" s="27">
        <f>IF('Piano Ammortamento'!$A$214="","",'Piano Ammortamento'!$D$214-'Piano Ammortamento'!$E$214)</f>
        <v/>
      </c>
      <c r="G214" s="27">
        <f>IF('Piano Ammortamento'!$A$214="","",MAX(0,'Piano Ammortamento'!$C$214-'Piano Ammortamento'!$F$214))</f>
        <v/>
      </c>
      <c r="H214" s="27">
        <f>IF('Piano Ammortamento'!$A$214="","",'Piano Ammortamento'!$H$213+'Piano Ammortamento'!$E$214)</f>
        <v/>
      </c>
      <c r="I214" s="27">
        <f>IF('Piano Ammortamento'!$A$214="","",'Piano Ammortamento'!$I$213+'Piano Ammortamento'!$F$214)</f>
        <v/>
      </c>
      <c r="J214" s="42">
        <f>IF('Piano Ammortamento'!$A$214="","",IFERROR('Piano Ammortamento'!$E$214/'Piano Ammortamento'!$D$214,0))</f>
        <v/>
      </c>
      <c r="K214" s="29">
        <f>IF('Piano Ammortamento'!$A$214="","",IF('Piano Ammortamento'!$G$214&lt;=0,"Estinta","In corso"))</f>
        <v/>
      </c>
    </row>
    <row r="215">
      <c r="A215" s="20">
        <f>IF('Piano Ammortamento'!$A$214="","",IF('Piano Ammortamento'!$A$214&lt;'Calcolo Mutuo'!$E$6,'Piano Ammortamento'!$A$214+1,""))</f>
        <v/>
      </c>
      <c r="B215" s="39">
        <f>IF('Piano Ammortamento'!$A$215="","",EDATE('Calcolo Mutuo'!$B$12,'Piano Ammortamento'!$A$215-1))</f>
        <v/>
      </c>
      <c r="C215" s="22">
        <f>IF('Piano Ammortamento'!$A$215="","",'Piano Ammortamento'!$G$214)</f>
        <v/>
      </c>
      <c r="D215" s="22">
        <f>IF('Piano Ammortamento'!$A$215="","",IFERROR(-PMT('Calcolo Mutuo'!$E$7,'Calcolo Mutuo'!$E$6,'Calcolo Mutuo'!$B$8),0))</f>
        <v/>
      </c>
      <c r="E215" s="22">
        <f>IF('Piano Ammortamento'!$A$215="","",'Piano Ammortamento'!$C$215*'Calcolo Mutuo'!$E$7)</f>
        <v/>
      </c>
      <c r="F215" s="22">
        <f>IF('Piano Ammortamento'!$A$215="","",'Piano Ammortamento'!$D$215-'Piano Ammortamento'!$E$215)</f>
        <v/>
      </c>
      <c r="G215" s="22">
        <f>IF('Piano Ammortamento'!$A$215="","",MAX(0,'Piano Ammortamento'!$C$215-'Piano Ammortamento'!$F$215))</f>
        <v/>
      </c>
      <c r="H215" s="22">
        <f>IF('Piano Ammortamento'!$A$215="","",'Piano Ammortamento'!$H$214+'Piano Ammortamento'!$E$215)</f>
        <v/>
      </c>
      <c r="I215" s="22">
        <f>IF('Piano Ammortamento'!$A$215="","",'Piano Ammortamento'!$I$214+'Piano Ammortamento'!$F$215)</f>
        <v/>
      </c>
      <c r="J215" s="40">
        <f>IF('Piano Ammortamento'!$A$215="","",IFERROR('Piano Ammortamento'!$E$215/'Piano Ammortamento'!$D$215,0))</f>
        <v/>
      </c>
      <c r="K215" s="24">
        <f>IF('Piano Ammortamento'!$A$215="","",IF('Piano Ammortamento'!$G$215&lt;=0,"Estinta","In corso"))</f>
        <v/>
      </c>
    </row>
    <row r="216">
      <c r="A216" s="25">
        <f>IF('Piano Ammortamento'!$A$215="","",IF('Piano Ammortamento'!$A$215&lt;'Calcolo Mutuo'!$E$6,'Piano Ammortamento'!$A$215+1,""))</f>
        <v/>
      </c>
      <c r="B216" s="41">
        <f>IF('Piano Ammortamento'!$A$216="","",EDATE('Calcolo Mutuo'!$B$12,'Piano Ammortamento'!$A$216-1))</f>
        <v/>
      </c>
      <c r="C216" s="27">
        <f>IF('Piano Ammortamento'!$A$216="","",'Piano Ammortamento'!$G$215)</f>
        <v/>
      </c>
      <c r="D216" s="27">
        <f>IF('Piano Ammortamento'!$A$216="","",IFERROR(-PMT('Calcolo Mutuo'!$E$7,'Calcolo Mutuo'!$E$6,'Calcolo Mutuo'!$B$8),0))</f>
        <v/>
      </c>
      <c r="E216" s="27">
        <f>IF('Piano Ammortamento'!$A$216="","",'Piano Ammortamento'!$C$216*'Calcolo Mutuo'!$E$7)</f>
        <v/>
      </c>
      <c r="F216" s="27">
        <f>IF('Piano Ammortamento'!$A$216="","",'Piano Ammortamento'!$D$216-'Piano Ammortamento'!$E$216)</f>
        <v/>
      </c>
      <c r="G216" s="27">
        <f>IF('Piano Ammortamento'!$A$216="","",MAX(0,'Piano Ammortamento'!$C$216-'Piano Ammortamento'!$F$216))</f>
        <v/>
      </c>
      <c r="H216" s="27">
        <f>IF('Piano Ammortamento'!$A$216="","",'Piano Ammortamento'!$H$215+'Piano Ammortamento'!$E$216)</f>
        <v/>
      </c>
      <c r="I216" s="27">
        <f>IF('Piano Ammortamento'!$A$216="","",'Piano Ammortamento'!$I$215+'Piano Ammortamento'!$F$216)</f>
        <v/>
      </c>
      <c r="J216" s="42">
        <f>IF('Piano Ammortamento'!$A$216="","",IFERROR('Piano Ammortamento'!$E$216/'Piano Ammortamento'!$D$216,0))</f>
        <v/>
      </c>
      <c r="K216" s="29">
        <f>IF('Piano Ammortamento'!$A$216="","",IF('Piano Ammortamento'!$G$216&lt;=0,"Estinta","In corso"))</f>
        <v/>
      </c>
    </row>
    <row r="217">
      <c r="A217" s="20">
        <f>IF('Piano Ammortamento'!$A$216="","",IF('Piano Ammortamento'!$A$216&lt;'Calcolo Mutuo'!$E$6,'Piano Ammortamento'!$A$216+1,""))</f>
        <v/>
      </c>
      <c r="B217" s="39">
        <f>IF('Piano Ammortamento'!$A$217="","",EDATE('Calcolo Mutuo'!$B$12,'Piano Ammortamento'!$A$217-1))</f>
        <v/>
      </c>
      <c r="C217" s="22">
        <f>IF('Piano Ammortamento'!$A$217="","",'Piano Ammortamento'!$G$216)</f>
        <v/>
      </c>
      <c r="D217" s="22">
        <f>IF('Piano Ammortamento'!$A$217="","",IFERROR(-PMT('Calcolo Mutuo'!$E$7,'Calcolo Mutuo'!$E$6,'Calcolo Mutuo'!$B$8),0))</f>
        <v/>
      </c>
      <c r="E217" s="22">
        <f>IF('Piano Ammortamento'!$A$217="","",'Piano Ammortamento'!$C$217*'Calcolo Mutuo'!$E$7)</f>
        <v/>
      </c>
      <c r="F217" s="22">
        <f>IF('Piano Ammortamento'!$A$217="","",'Piano Ammortamento'!$D$217-'Piano Ammortamento'!$E$217)</f>
        <v/>
      </c>
      <c r="G217" s="22">
        <f>IF('Piano Ammortamento'!$A$217="","",MAX(0,'Piano Ammortamento'!$C$217-'Piano Ammortamento'!$F$217))</f>
        <v/>
      </c>
      <c r="H217" s="22">
        <f>IF('Piano Ammortamento'!$A$217="","",'Piano Ammortamento'!$H$216+'Piano Ammortamento'!$E$217)</f>
        <v/>
      </c>
      <c r="I217" s="22">
        <f>IF('Piano Ammortamento'!$A$217="","",'Piano Ammortamento'!$I$216+'Piano Ammortamento'!$F$217)</f>
        <v/>
      </c>
      <c r="J217" s="40">
        <f>IF('Piano Ammortamento'!$A$217="","",IFERROR('Piano Ammortamento'!$E$217/'Piano Ammortamento'!$D$217,0))</f>
        <v/>
      </c>
      <c r="K217" s="24">
        <f>IF('Piano Ammortamento'!$A$217="","",IF('Piano Ammortamento'!$G$217&lt;=0,"Estinta","In corso"))</f>
        <v/>
      </c>
    </row>
    <row r="218">
      <c r="A218" s="25">
        <f>IF('Piano Ammortamento'!$A$217="","",IF('Piano Ammortamento'!$A$217&lt;'Calcolo Mutuo'!$E$6,'Piano Ammortamento'!$A$217+1,""))</f>
        <v/>
      </c>
      <c r="B218" s="41">
        <f>IF('Piano Ammortamento'!$A$218="","",EDATE('Calcolo Mutuo'!$B$12,'Piano Ammortamento'!$A$218-1))</f>
        <v/>
      </c>
      <c r="C218" s="27">
        <f>IF('Piano Ammortamento'!$A$218="","",'Piano Ammortamento'!$G$217)</f>
        <v/>
      </c>
      <c r="D218" s="27">
        <f>IF('Piano Ammortamento'!$A$218="","",IFERROR(-PMT('Calcolo Mutuo'!$E$7,'Calcolo Mutuo'!$E$6,'Calcolo Mutuo'!$B$8),0))</f>
        <v/>
      </c>
      <c r="E218" s="27">
        <f>IF('Piano Ammortamento'!$A$218="","",'Piano Ammortamento'!$C$218*'Calcolo Mutuo'!$E$7)</f>
        <v/>
      </c>
      <c r="F218" s="27">
        <f>IF('Piano Ammortamento'!$A$218="","",'Piano Ammortamento'!$D$218-'Piano Ammortamento'!$E$218)</f>
        <v/>
      </c>
      <c r="G218" s="27">
        <f>IF('Piano Ammortamento'!$A$218="","",MAX(0,'Piano Ammortamento'!$C$218-'Piano Ammortamento'!$F$218))</f>
        <v/>
      </c>
      <c r="H218" s="27">
        <f>IF('Piano Ammortamento'!$A$218="","",'Piano Ammortamento'!$H$217+'Piano Ammortamento'!$E$218)</f>
        <v/>
      </c>
      <c r="I218" s="27">
        <f>IF('Piano Ammortamento'!$A$218="","",'Piano Ammortamento'!$I$217+'Piano Ammortamento'!$F$218)</f>
        <v/>
      </c>
      <c r="J218" s="42">
        <f>IF('Piano Ammortamento'!$A$218="","",IFERROR('Piano Ammortamento'!$E$218/'Piano Ammortamento'!$D$218,0))</f>
        <v/>
      </c>
      <c r="K218" s="29">
        <f>IF('Piano Ammortamento'!$A$218="","",IF('Piano Ammortamento'!$G$218&lt;=0,"Estinta","In corso"))</f>
        <v/>
      </c>
    </row>
    <row r="219">
      <c r="A219" s="20">
        <f>IF('Piano Ammortamento'!$A$218="","",IF('Piano Ammortamento'!$A$218&lt;'Calcolo Mutuo'!$E$6,'Piano Ammortamento'!$A$218+1,""))</f>
        <v/>
      </c>
      <c r="B219" s="39">
        <f>IF('Piano Ammortamento'!$A$219="","",EDATE('Calcolo Mutuo'!$B$12,'Piano Ammortamento'!$A$219-1))</f>
        <v/>
      </c>
      <c r="C219" s="22">
        <f>IF('Piano Ammortamento'!$A$219="","",'Piano Ammortamento'!$G$218)</f>
        <v/>
      </c>
      <c r="D219" s="22">
        <f>IF('Piano Ammortamento'!$A$219="","",IFERROR(-PMT('Calcolo Mutuo'!$E$7,'Calcolo Mutuo'!$E$6,'Calcolo Mutuo'!$B$8),0))</f>
        <v/>
      </c>
      <c r="E219" s="22">
        <f>IF('Piano Ammortamento'!$A$219="","",'Piano Ammortamento'!$C$219*'Calcolo Mutuo'!$E$7)</f>
        <v/>
      </c>
      <c r="F219" s="22">
        <f>IF('Piano Ammortamento'!$A$219="","",'Piano Ammortamento'!$D$219-'Piano Ammortamento'!$E$219)</f>
        <v/>
      </c>
      <c r="G219" s="22">
        <f>IF('Piano Ammortamento'!$A$219="","",MAX(0,'Piano Ammortamento'!$C$219-'Piano Ammortamento'!$F$219))</f>
        <v/>
      </c>
      <c r="H219" s="22">
        <f>IF('Piano Ammortamento'!$A$219="","",'Piano Ammortamento'!$H$218+'Piano Ammortamento'!$E$219)</f>
        <v/>
      </c>
      <c r="I219" s="22">
        <f>IF('Piano Ammortamento'!$A$219="","",'Piano Ammortamento'!$I$218+'Piano Ammortamento'!$F$219)</f>
        <v/>
      </c>
      <c r="J219" s="40">
        <f>IF('Piano Ammortamento'!$A$219="","",IFERROR('Piano Ammortamento'!$E$219/'Piano Ammortamento'!$D$219,0))</f>
        <v/>
      </c>
      <c r="K219" s="24">
        <f>IF('Piano Ammortamento'!$A$219="","",IF('Piano Ammortamento'!$G$219&lt;=0,"Estinta","In corso"))</f>
        <v/>
      </c>
    </row>
    <row r="220">
      <c r="A220" s="25">
        <f>IF('Piano Ammortamento'!$A$219="","",IF('Piano Ammortamento'!$A$219&lt;'Calcolo Mutuo'!$E$6,'Piano Ammortamento'!$A$219+1,""))</f>
        <v/>
      </c>
      <c r="B220" s="41">
        <f>IF('Piano Ammortamento'!$A$220="","",EDATE('Calcolo Mutuo'!$B$12,'Piano Ammortamento'!$A$220-1))</f>
        <v/>
      </c>
      <c r="C220" s="27">
        <f>IF('Piano Ammortamento'!$A$220="","",'Piano Ammortamento'!$G$219)</f>
        <v/>
      </c>
      <c r="D220" s="27">
        <f>IF('Piano Ammortamento'!$A$220="","",IFERROR(-PMT('Calcolo Mutuo'!$E$7,'Calcolo Mutuo'!$E$6,'Calcolo Mutuo'!$B$8),0))</f>
        <v/>
      </c>
      <c r="E220" s="27">
        <f>IF('Piano Ammortamento'!$A$220="","",'Piano Ammortamento'!$C$220*'Calcolo Mutuo'!$E$7)</f>
        <v/>
      </c>
      <c r="F220" s="27">
        <f>IF('Piano Ammortamento'!$A$220="","",'Piano Ammortamento'!$D$220-'Piano Ammortamento'!$E$220)</f>
        <v/>
      </c>
      <c r="G220" s="27">
        <f>IF('Piano Ammortamento'!$A$220="","",MAX(0,'Piano Ammortamento'!$C$220-'Piano Ammortamento'!$F$220))</f>
        <v/>
      </c>
      <c r="H220" s="27">
        <f>IF('Piano Ammortamento'!$A$220="","",'Piano Ammortamento'!$H$219+'Piano Ammortamento'!$E$220)</f>
        <v/>
      </c>
      <c r="I220" s="27">
        <f>IF('Piano Ammortamento'!$A$220="","",'Piano Ammortamento'!$I$219+'Piano Ammortamento'!$F$220)</f>
        <v/>
      </c>
      <c r="J220" s="42">
        <f>IF('Piano Ammortamento'!$A$220="","",IFERROR('Piano Ammortamento'!$E$220/'Piano Ammortamento'!$D$220,0))</f>
        <v/>
      </c>
      <c r="K220" s="29">
        <f>IF('Piano Ammortamento'!$A$220="","",IF('Piano Ammortamento'!$G$220&lt;=0,"Estinta","In corso"))</f>
        <v/>
      </c>
    </row>
    <row r="221">
      <c r="A221" s="20">
        <f>IF('Piano Ammortamento'!$A$220="","",IF('Piano Ammortamento'!$A$220&lt;'Calcolo Mutuo'!$E$6,'Piano Ammortamento'!$A$220+1,""))</f>
        <v/>
      </c>
      <c r="B221" s="39">
        <f>IF('Piano Ammortamento'!$A$221="","",EDATE('Calcolo Mutuo'!$B$12,'Piano Ammortamento'!$A$221-1))</f>
        <v/>
      </c>
      <c r="C221" s="22">
        <f>IF('Piano Ammortamento'!$A$221="","",'Piano Ammortamento'!$G$220)</f>
        <v/>
      </c>
      <c r="D221" s="22">
        <f>IF('Piano Ammortamento'!$A$221="","",IFERROR(-PMT('Calcolo Mutuo'!$E$7,'Calcolo Mutuo'!$E$6,'Calcolo Mutuo'!$B$8),0))</f>
        <v/>
      </c>
      <c r="E221" s="22">
        <f>IF('Piano Ammortamento'!$A$221="","",'Piano Ammortamento'!$C$221*'Calcolo Mutuo'!$E$7)</f>
        <v/>
      </c>
      <c r="F221" s="22">
        <f>IF('Piano Ammortamento'!$A$221="","",'Piano Ammortamento'!$D$221-'Piano Ammortamento'!$E$221)</f>
        <v/>
      </c>
      <c r="G221" s="22">
        <f>IF('Piano Ammortamento'!$A$221="","",MAX(0,'Piano Ammortamento'!$C$221-'Piano Ammortamento'!$F$221))</f>
        <v/>
      </c>
      <c r="H221" s="22">
        <f>IF('Piano Ammortamento'!$A$221="","",'Piano Ammortamento'!$H$220+'Piano Ammortamento'!$E$221)</f>
        <v/>
      </c>
      <c r="I221" s="22">
        <f>IF('Piano Ammortamento'!$A$221="","",'Piano Ammortamento'!$I$220+'Piano Ammortamento'!$F$221)</f>
        <v/>
      </c>
      <c r="J221" s="40">
        <f>IF('Piano Ammortamento'!$A$221="","",IFERROR('Piano Ammortamento'!$E$221/'Piano Ammortamento'!$D$221,0))</f>
        <v/>
      </c>
      <c r="K221" s="24">
        <f>IF('Piano Ammortamento'!$A$221="","",IF('Piano Ammortamento'!$G$221&lt;=0,"Estinta","In corso"))</f>
        <v/>
      </c>
    </row>
    <row r="222">
      <c r="A222" s="25">
        <f>IF('Piano Ammortamento'!$A$221="","",IF('Piano Ammortamento'!$A$221&lt;'Calcolo Mutuo'!$E$6,'Piano Ammortamento'!$A$221+1,""))</f>
        <v/>
      </c>
      <c r="B222" s="41">
        <f>IF('Piano Ammortamento'!$A$222="","",EDATE('Calcolo Mutuo'!$B$12,'Piano Ammortamento'!$A$222-1))</f>
        <v/>
      </c>
      <c r="C222" s="27">
        <f>IF('Piano Ammortamento'!$A$222="","",'Piano Ammortamento'!$G$221)</f>
        <v/>
      </c>
      <c r="D222" s="27">
        <f>IF('Piano Ammortamento'!$A$222="","",IFERROR(-PMT('Calcolo Mutuo'!$E$7,'Calcolo Mutuo'!$E$6,'Calcolo Mutuo'!$B$8),0))</f>
        <v/>
      </c>
      <c r="E222" s="27">
        <f>IF('Piano Ammortamento'!$A$222="","",'Piano Ammortamento'!$C$222*'Calcolo Mutuo'!$E$7)</f>
        <v/>
      </c>
      <c r="F222" s="27">
        <f>IF('Piano Ammortamento'!$A$222="","",'Piano Ammortamento'!$D$222-'Piano Ammortamento'!$E$222)</f>
        <v/>
      </c>
      <c r="G222" s="27">
        <f>IF('Piano Ammortamento'!$A$222="","",MAX(0,'Piano Ammortamento'!$C$222-'Piano Ammortamento'!$F$222))</f>
        <v/>
      </c>
      <c r="H222" s="27">
        <f>IF('Piano Ammortamento'!$A$222="","",'Piano Ammortamento'!$H$221+'Piano Ammortamento'!$E$222)</f>
        <v/>
      </c>
      <c r="I222" s="27">
        <f>IF('Piano Ammortamento'!$A$222="","",'Piano Ammortamento'!$I$221+'Piano Ammortamento'!$F$222)</f>
        <v/>
      </c>
      <c r="J222" s="42">
        <f>IF('Piano Ammortamento'!$A$222="","",IFERROR('Piano Ammortamento'!$E$222/'Piano Ammortamento'!$D$222,0))</f>
        <v/>
      </c>
      <c r="K222" s="29">
        <f>IF('Piano Ammortamento'!$A$222="","",IF('Piano Ammortamento'!$G$222&lt;=0,"Estinta","In corso"))</f>
        <v/>
      </c>
    </row>
    <row r="223">
      <c r="A223" s="20">
        <f>IF('Piano Ammortamento'!$A$222="","",IF('Piano Ammortamento'!$A$222&lt;'Calcolo Mutuo'!$E$6,'Piano Ammortamento'!$A$222+1,""))</f>
        <v/>
      </c>
      <c r="B223" s="39">
        <f>IF('Piano Ammortamento'!$A$223="","",EDATE('Calcolo Mutuo'!$B$12,'Piano Ammortamento'!$A$223-1))</f>
        <v/>
      </c>
      <c r="C223" s="22">
        <f>IF('Piano Ammortamento'!$A$223="","",'Piano Ammortamento'!$G$222)</f>
        <v/>
      </c>
      <c r="D223" s="22">
        <f>IF('Piano Ammortamento'!$A$223="","",IFERROR(-PMT('Calcolo Mutuo'!$E$7,'Calcolo Mutuo'!$E$6,'Calcolo Mutuo'!$B$8),0))</f>
        <v/>
      </c>
      <c r="E223" s="22">
        <f>IF('Piano Ammortamento'!$A$223="","",'Piano Ammortamento'!$C$223*'Calcolo Mutuo'!$E$7)</f>
        <v/>
      </c>
      <c r="F223" s="22">
        <f>IF('Piano Ammortamento'!$A$223="","",'Piano Ammortamento'!$D$223-'Piano Ammortamento'!$E$223)</f>
        <v/>
      </c>
      <c r="G223" s="22">
        <f>IF('Piano Ammortamento'!$A$223="","",MAX(0,'Piano Ammortamento'!$C$223-'Piano Ammortamento'!$F$223))</f>
        <v/>
      </c>
      <c r="H223" s="22">
        <f>IF('Piano Ammortamento'!$A$223="","",'Piano Ammortamento'!$H$222+'Piano Ammortamento'!$E$223)</f>
        <v/>
      </c>
      <c r="I223" s="22">
        <f>IF('Piano Ammortamento'!$A$223="","",'Piano Ammortamento'!$I$222+'Piano Ammortamento'!$F$223)</f>
        <v/>
      </c>
      <c r="J223" s="40">
        <f>IF('Piano Ammortamento'!$A$223="","",IFERROR('Piano Ammortamento'!$E$223/'Piano Ammortamento'!$D$223,0))</f>
        <v/>
      </c>
      <c r="K223" s="24">
        <f>IF('Piano Ammortamento'!$A$223="","",IF('Piano Ammortamento'!$G$223&lt;=0,"Estinta","In corso"))</f>
        <v/>
      </c>
    </row>
    <row r="224">
      <c r="A224" s="25">
        <f>IF('Piano Ammortamento'!$A$223="","",IF('Piano Ammortamento'!$A$223&lt;'Calcolo Mutuo'!$E$6,'Piano Ammortamento'!$A$223+1,""))</f>
        <v/>
      </c>
      <c r="B224" s="41">
        <f>IF('Piano Ammortamento'!$A$224="","",EDATE('Calcolo Mutuo'!$B$12,'Piano Ammortamento'!$A$224-1))</f>
        <v/>
      </c>
      <c r="C224" s="27">
        <f>IF('Piano Ammortamento'!$A$224="","",'Piano Ammortamento'!$G$223)</f>
        <v/>
      </c>
      <c r="D224" s="27">
        <f>IF('Piano Ammortamento'!$A$224="","",IFERROR(-PMT('Calcolo Mutuo'!$E$7,'Calcolo Mutuo'!$E$6,'Calcolo Mutuo'!$B$8),0))</f>
        <v/>
      </c>
      <c r="E224" s="27">
        <f>IF('Piano Ammortamento'!$A$224="","",'Piano Ammortamento'!$C$224*'Calcolo Mutuo'!$E$7)</f>
        <v/>
      </c>
      <c r="F224" s="27">
        <f>IF('Piano Ammortamento'!$A$224="","",'Piano Ammortamento'!$D$224-'Piano Ammortamento'!$E$224)</f>
        <v/>
      </c>
      <c r="G224" s="27">
        <f>IF('Piano Ammortamento'!$A$224="","",MAX(0,'Piano Ammortamento'!$C$224-'Piano Ammortamento'!$F$224))</f>
        <v/>
      </c>
      <c r="H224" s="27">
        <f>IF('Piano Ammortamento'!$A$224="","",'Piano Ammortamento'!$H$223+'Piano Ammortamento'!$E$224)</f>
        <v/>
      </c>
      <c r="I224" s="27">
        <f>IF('Piano Ammortamento'!$A$224="","",'Piano Ammortamento'!$I$223+'Piano Ammortamento'!$F$224)</f>
        <v/>
      </c>
      <c r="J224" s="42">
        <f>IF('Piano Ammortamento'!$A$224="","",IFERROR('Piano Ammortamento'!$E$224/'Piano Ammortamento'!$D$224,0))</f>
        <v/>
      </c>
      <c r="K224" s="29">
        <f>IF('Piano Ammortamento'!$A$224="","",IF('Piano Ammortamento'!$G$224&lt;=0,"Estinta","In corso"))</f>
        <v/>
      </c>
    </row>
    <row r="225">
      <c r="A225" s="20">
        <f>IF('Piano Ammortamento'!$A$224="","",IF('Piano Ammortamento'!$A$224&lt;'Calcolo Mutuo'!$E$6,'Piano Ammortamento'!$A$224+1,""))</f>
        <v/>
      </c>
      <c r="B225" s="39">
        <f>IF('Piano Ammortamento'!$A$225="","",EDATE('Calcolo Mutuo'!$B$12,'Piano Ammortamento'!$A$225-1))</f>
        <v/>
      </c>
      <c r="C225" s="22">
        <f>IF('Piano Ammortamento'!$A$225="","",'Piano Ammortamento'!$G$224)</f>
        <v/>
      </c>
      <c r="D225" s="22">
        <f>IF('Piano Ammortamento'!$A$225="","",IFERROR(-PMT('Calcolo Mutuo'!$E$7,'Calcolo Mutuo'!$E$6,'Calcolo Mutuo'!$B$8),0))</f>
        <v/>
      </c>
      <c r="E225" s="22">
        <f>IF('Piano Ammortamento'!$A$225="","",'Piano Ammortamento'!$C$225*'Calcolo Mutuo'!$E$7)</f>
        <v/>
      </c>
      <c r="F225" s="22">
        <f>IF('Piano Ammortamento'!$A$225="","",'Piano Ammortamento'!$D$225-'Piano Ammortamento'!$E$225)</f>
        <v/>
      </c>
      <c r="G225" s="22">
        <f>IF('Piano Ammortamento'!$A$225="","",MAX(0,'Piano Ammortamento'!$C$225-'Piano Ammortamento'!$F$225))</f>
        <v/>
      </c>
      <c r="H225" s="22">
        <f>IF('Piano Ammortamento'!$A$225="","",'Piano Ammortamento'!$H$224+'Piano Ammortamento'!$E$225)</f>
        <v/>
      </c>
      <c r="I225" s="22">
        <f>IF('Piano Ammortamento'!$A$225="","",'Piano Ammortamento'!$I$224+'Piano Ammortamento'!$F$225)</f>
        <v/>
      </c>
      <c r="J225" s="40">
        <f>IF('Piano Ammortamento'!$A$225="","",IFERROR('Piano Ammortamento'!$E$225/'Piano Ammortamento'!$D$225,0))</f>
        <v/>
      </c>
      <c r="K225" s="24">
        <f>IF('Piano Ammortamento'!$A$225="","",IF('Piano Ammortamento'!$G$225&lt;=0,"Estinta","In corso"))</f>
        <v/>
      </c>
    </row>
    <row r="226">
      <c r="A226" s="25">
        <f>IF('Piano Ammortamento'!$A$225="","",IF('Piano Ammortamento'!$A$225&lt;'Calcolo Mutuo'!$E$6,'Piano Ammortamento'!$A$225+1,""))</f>
        <v/>
      </c>
      <c r="B226" s="41">
        <f>IF('Piano Ammortamento'!$A$226="","",EDATE('Calcolo Mutuo'!$B$12,'Piano Ammortamento'!$A$226-1))</f>
        <v/>
      </c>
      <c r="C226" s="27">
        <f>IF('Piano Ammortamento'!$A$226="","",'Piano Ammortamento'!$G$225)</f>
        <v/>
      </c>
      <c r="D226" s="27">
        <f>IF('Piano Ammortamento'!$A$226="","",IFERROR(-PMT('Calcolo Mutuo'!$E$7,'Calcolo Mutuo'!$E$6,'Calcolo Mutuo'!$B$8),0))</f>
        <v/>
      </c>
      <c r="E226" s="27">
        <f>IF('Piano Ammortamento'!$A$226="","",'Piano Ammortamento'!$C$226*'Calcolo Mutuo'!$E$7)</f>
        <v/>
      </c>
      <c r="F226" s="27">
        <f>IF('Piano Ammortamento'!$A$226="","",'Piano Ammortamento'!$D$226-'Piano Ammortamento'!$E$226)</f>
        <v/>
      </c>
      <c r="G226" s="27">
        <f>IF('Piano Ammortamento'!$A$226="","",MAX(0,'Piano Ammortamento'!$C$226-'Piano Ammortamento'!$F$226))</f>
        <v/>
      </c>
      <c r="H226" s="27">
        <f>IF('Piano Ammortamento'!$A$226="","",'Piano Ammortamento'!$H$225+'Piano Ammortamento'!$E$226)</f>
        <v/>
      </c>
      <c r="I226" s="27">
        <f>IF('Piano Ammortamento'!$A$226="","",'Piano Ammortamento'!$I$225+'Piano Ammortamento'!$F$226)</f>
        <v/>
      </c>
      <c r="J226" s="42">
        <f>IF('Piano Ammortamento'!$A$226="","",IFERROR('Piano Ammortamento'!$E$226/'Piano Ammortamento'!$D$226,0))</f>
        <v/>
      </c>
      <c r="K226" s="29">
        <f>IF('Piano Ammortamento'!$A$226="","",IF('Piano Ammortamento'!$G$226&lt;=0,"Estinta","In corso"))</f>
        <v/>
      </c>
    </row>
    <row r="227">
      <c r="A227" s="20">
        <f>IF('Piano Ammortamento'!$A$226="","",IF('Piano Ammortamento'!$A$226&lt;'Calcolo Mutuo'!$E$6,'Piano Ammortamento'!$A$226+1,""))</f>
        <v/>
      </c>
      <c r="B227" s="39">
        <f>IF('Piano Ammortamento'!$A$227="","",EDATE('Calcolo Mutuo'!$B$12,'Piano Ammortamento'!$A$227-1))</f>
        <v/>
      </c>
      <c r="C227" s="22">
        <f>IF('Piano Ammortamento'!$A$227="","",'Piano Ammortamento'!$G$226)</f>
        <v/>
      </c>
      <c r="D227" s="22">
        <f>IF('Piano Ammortamento'!$A$227="","",IFERROR(-PMT('Calcolo Mutuo'!$E$7,'Calcolo Mutuo'!$E$6,'Calcolo Mutuo'!$B$8),0))</f>
        <v/>
      </c>
      <c r="E227" s="22">
        <f>IF('Piano Ammortamento'!$A$227="","",'Piano Ammortamento'!$C$227*'Calcolo Mutuo'!$E$7)</f>
        <v/>
      </c>
      <c r="F227" s="22">
        <f>IF('Piano Ammortamento'!$A$227="","",'Piano Ammortamento'!$D$227-'Piano Ammortamento'!$E$227)</f>
        <v/>
      </c>
      <c r="G227" s="22">
        <f>IF('Piano Ammortamento'!$A$227="","",MAX(0,'Piano Ammortamento'!$C$227-'Piano Ammortamento'!$F$227))</f>
        <v/>
      </c>
      <c r="H227" s="22">
        <f>IF('Piano Ammortamento'!$A$227="","",'Piano Ammortamento'!$H$226+'Piano Ammortamento'!$E$227)</f>
        <v/>
      </c>
      <c r="I227" s="22">
        <f>IF('Piano Ammortamento'!$A$227="","",'Piano Ammortamento'!$I$226+'Piano Ammortamento'!$F$227)</f>
        <v/>
      </c>
      <c r="J227" s="40">
        <f>IF('Piano Ammortamento'!$A$227="","",IFERROR('Piano Ammortamento'!$E$227/'Piano Ammortamento'!$D$227,0))</f>
        <v/>
      </c>
      <c r="K227" s="24">
        <f>IF('Piano Ammortamento'!$A$227="","",IF('Piano Ammortamento'!$G$227&lt;=0,"Estinta","In corso"))</f>
        <v/>
      </c>
    </row>
    <row r="228">
      <c r="A228" s="25">
        <f>IF('Piano Ammortamento'!$A$227="","",IF('Piano Ammortamento'!$A$227&lt;'Calcolo Mutuo'!$E$6,'Piano Ammortamento'!$A$227+1,""))</f>
        <v/>
      </c>
      <c r="B228" s="41">
        <f>IF('Piano Ammortamento'!$A$228="","",EDATE('Calcolo Mutuo'!$B$12,'Piano Ammortamento'!$A$228-1))</f>
        <v/>
      </c>
      <c r="C228" s="27">
        <f>IF('Piano Ammortamento'!$A$228="","",'Piano Ammortamento'!$G$227)</f>
        <v/>
      </c>
      <c r="D228" s="27">
        <f>IF('Piano Ammortamento'!$A$228="","",IFERROR(-PMT('Calcolo Mutuo'!$E$7,'Calcolo Mutuo'!$E$6,'Calcolo Mutuo'!$B$8),0))</f>
        <v/>
      </c>
      <c r="E228" s="27">
        <f>IF('Piano Ammortamento'!$A$228="","",'Piano Ammortamento'!$C$228*'Calcolo Mutuo'!$E$7)</f>
        <v/>
      </c>
      <c r="F228" s="27">
        <f>IF('Piano Ammortamento'!$A$228="","",'Piano Ammortamento'!$D$228-'Piano Ammortamento'!$E$228)</f>
        <v/>
      </c>
      <c r="G228" s="27">
        <f>IF('Piano Ammortamento'!$A$228="","",MAX(0,'Piano Ammortamento'!$C$228-'Piano Ammortamento'!$F$228))</f>
        <v/>
      </c>
      <c r="H228" s="27">
        <f>IF('Piano Ammortamento'!$A$228="","",'Piano Ammortamento'!$H$227+'Piano Ammortamento'!$E$228)</f>
        <v/>
      </c>
      <c r="I228" s="27">
        <f>IF('Piano Ammortamento'!$A$228="","",'Piano Ammortamento'!$I$227+'Piano Ammortamento'!$F$228)</f>
        <v/>
      </c>
      <c r="J228" s="42">
        <f>IF('Piano Ammortamento'!$A$228="","",IFERROR('Piano Ammortamento'!$E$228/'Piano Ammortamento'!$D$228,0))</f>
        <v/>
      </c>
      <c r="K228" s="29">
        <f>IF('Piano Ammortamento'!$A$228="","",IF('Piano Ammortamento'!$G$228&lt;=0,"Estinta","In corso"))</f>
        <v/>
      </c>
    </row>
    <row r="229">
      <c r="A229" s="20">
        <f>IF('Piano Ammortamento'!$A$228="","",IF('Piano Ammortamento'!$A$228&lt;'Calcolo Mutuo'!$E$6,'Piano Ammortamento'!$A$228+1,""))</f>
        <v/>
      </c>
      <c r="B229" s="39">
        <f>IF('Piano Ammortamento'!$A$229="","",EDATE('Calcolo Mutuo'!$B$12,'Piano Ammortamento'!$A$229-1))</f>
        <v/>
      </c>
      <c r="C229" s="22">
        <f>IF('Piano Ammortamento'!$A$229="","",'Piano Ammortamento'!$G$228)</f>
        <v/>
      </c>
      <c r="D229" s="22">
        <f>IF('Piano Ammortamento'!$A$229="","",IFERROR(-PMT('Calcolo Mutuo'!$E$7,'Calcolo Mutuo'!$E$6,'Calcolo Mutuo'!$B$8),0))</f>
        <v/>
      </c>
      <c r="E229" s="22">
        <f>IF('Piano Ammortamento'!$A$229="","",'Piano Ammortamento'!$C$229*'Calcolo Mutuo'!$E$7)</f>
        <v/>
      </c>
      <c r="F229" s="22">
        <f>IF('Piano Ammortamento'!$A$229="","",'Piano Ammortamento'!$D$229-'Piano Ammortamento'!$E$229)</f>
        <v/>
      </c>
      <c r="G229" s="22">
        <f>IF('Piano Ammortamento'!$A$229="","",MAX(0,'Piano Ammortamento'!$C$229-'Piano Ammortamento'!$F$229))</f>
        <v/>
      </c>
      <c r="H229" s="22">
        <f>IF('Piano Ammortamento'!$A$229="","",'Piano Ammortamento'!$H$228+'Piano Ammortamento'!$E$229)</f>
        <v/>
      </c>
      <c r="I229" s="22">
        <f>IF('Piano Ammortamento'!$A$229="","",'Piano Ammortamento'!$I$228+'Piano Ammortamento'!$F$229)</f>
        <v/>
      </c>
      <c r="J229" s="40">
        <f>IF('Piano Ammortamento'!$A$229="","",IFERROR('Piano Ammortamento'!$E$229/'Piano Ammortamento'!$D$229,0))</f>
        <v/>
      </c>
      <c r="K229" s="24">
        <f>IF('Piano Ammortamento'!$A$229="","",IF('Piano Ammortamento'!$G$229&lt;=0,"Estinta","In corso"))</f>
        <v/>
      </c>
    </row>
    <row r="230">
      <c r="A230" s="25">
        <f>IF('Piano Ammortamento'!$A$229="","",IF('Piano Ammortamento'!$A$229&lt;'Calcolo Mutuo'!$E$6,'Piano Ammortamento'!$A$229+1,""))</f>
        <v/>
      </c>
      <c r="B230" s="41">
        <f>IF('Piano Ammortamento'!$A$230="","",EDATE('Calcolo Mutuo'!$B$12,'Piano Ammortamento'!$A$230-1))</f>
        <v/>
      </c>
      <c r="C230" s="27">
        <f>IF('Piano Ammortamento'!$A$230="","",'Piano Ammortamento'!$G$229)</f>
        <v/>
      </c>
      <c r="D230" s="27">
        <f>IF('Piano Ammortamento'!$A$230="","",IFERROR(-PMT('Calcolo Mutuo'!$E$7,'Calcolo Mutuo'!$E$6,'Calcolo Mutuo'!$B$8),0))</f>
        <v/>
      </c>
      <c r="E230" s="27">
        <f>IF('Piano Ammortamento'!$A$230="","",'Piano Ammortamento'!$C$230*'Calcolo Mutuo'!$E$7)</f>
        <v/>
      </c>
      <c r="F230" s="27">
        <f>IF('Piano Ammortamento'!$A$230="","",'Piano Ammortamento'!$D$230-'Piano Ammortamento'!$E$230)</f>
        <v/>
      </c>
      <c r="G230" s="27">
        <f>IF('Piano Ammortamento'!$A$230="","",MAX(0,'Piano Ammortamento'!$C$230-'Piano Ammortamento'!$F$230))</f>
        <v/>
      </c>
      <c r="H230" s="27">
        <f>IF('Piano Ammortamento'!$A$230="","",'Piano Ammortamento'!$H$229+'Piano Ammortamento'!$E$230)</f>
        <v/>
      </c>
      <c r="I230" s="27">
        <f>IF('Piano Ammortamento'!$A$230="","",'Piano Ammortamento'!$I$229+'Piano Ammortamento'!$F$230)</f>
        <v/>
      </c>
      <c r="J230" s="42">
        <f>IF('Piano Ammortamento'!$A$230="","",IFERROR('Piano Ammortamento'!$E$230/'Piano Ammortamento'!$D$230,0))</f>
        <v/>
      </c>
      <c r="K230" s="29">
        <f>IF('Piano Ammortamento'!$A$230="","",IF('Piano Ammortamento'!$G$230&lt;=0,"Estinta","In corso"))</f>
        <v/>
      </c>
    </row>
    <row r="231">
      <c r="A231" s="20">
        <f>IF('Piano Ammortamento'!$A$230="","",IF('Piano Ammortamento'!$A$230&lt;'Calcolo Mutuo'!$E$6,'Piano Ammortamento'!$A$230+1,""))</f>
        <v/>
      </c>
      <c r="B231" s="39">
        <f>IF('Piano Ammortamento'!$A$231="","",EDATE('Calcolo Mutuo'!$B$12,'Piano Ammortamento'!$A$231-1))</f>
        <v/>
      </c>
      <c r="C231" s="22">
        <f>IF('Piano Ammortamento'!$A$231="","",'Piano Ammortamento'!$G$230)</f>
        <v/>
      </c>
      <c r="D231" s="22">
        <f>IF('Piano Ammortamento'!$A$231="","",IFERROR(-PMT('Calcolo Mutuo'!$E$7,'Calcolo Mutuo'!$E$6,'Calcolo Mutuo'!$B$8),0))</f>
        <v/>
      </c>
      <c r="E231" s="22">
        <f>IF('Piano Ammortamento'!$A$231="","",'Piano Ammortamento'!$C$231*'Calcolo Mutuo'!$E$7)</f>
        <v/>
      </c>
      <c r="F231" s="22">
        <f>IF('Piano Ammortamento'!$A$231="","",'Piano Ammortamento'!$D$231-'Piano Ammortamento'!$E$231)</f>
        <v/>
      </c>
      <c r="G231" s="22">
        <f>IF('Piano Ammortamento'!$A$231="","",MAX(0,'Piano Ammortamento'!$C$231-'Piano Ammortamento'!$F$231))</f>
        <v/>
      </c>
      <c r="H231" s="22">
        <f>IF('Piano Ammortamento'!$A$231="","",'Piano Ammortamento'!$H$230+'Piano Ammortamento'!$E$231)</f>
        <v/>
      </c>
      <c r="I231" s="22">
        <f>IF('Piano Ammortamento'!$A$231="","",'Piano Ammortamento'!$I$230+'Piano Ammortamento'!$F$231)</f>
        <v/>
      </c>
      <c r="J231" s="40">
        <f>IF('Piano Ammortamento'!$A$231="","",IFERROR('Piano Ammortamento'!$E$231/'Piano Ammortamento'!$D$231,0))</f>
        <v/>
      </c>
      <c r="K231" s="24">
        <f>IF('Piano Ammortamento'!$A$231="","",IF('Piano Ammortamento'!$G$231&lt;=0,"Estinta","In corso"))</f>
        <v/>
      </c>
    </row>
    <row r="232">
      <c r="A232" s="25">
        <f>IF('Piano Ammortamento'!$A$231="","",IF('Piano Ammortamento'!$A$231&lt;'Calcolo Mutuo'!$E$6,'Piano Ammortamento'!$A$231+1,""))</f>
        <v/>
      </c>
      <c r="B232" s="41">
        <f>IF('Piano Ammortamento'!$A$232="","",EDATE('Calcolo Mutuo'!$B$12,'Piano Ammortamento'!$A$232-1))</f>
        <v/>
      </c>
      <c r="C232" s="27">
        <f>IF('Piano Ammortamento'!$A$232="","",'Piano Ammortamento'!$G$231)</f>
        <v/>
      </c>
      <c r="D232" s="27">
        <f>IF('Piano Ammortamento'!$A$232="","",IFERROR(-PMT('Calcolo Mutuo'!$E$7,'Calcolo Mutuo'!$E$6,'Calcolo Mutuo'!$B$8),0))</f>
        <v/>
      </c>
      <c r="E232" s="27">
        <f>IF('Piano Ammortamento'!$A$232="","",'Piano Ammortamento'!$C$232*'Calcolo Mutuo'!$E$7)</f>
        <v/>
      </c>
      <c r="F232" s="27">
        <f>IF('Piano Ammortamento'!$A$232="","",'Piano Ammortamento'!$D$232-'Piano Ammortamento'!$E$232)</f>
        <v/>
      </c>
      <c r="G232" s="27">
        <f>IF('Piano Ammortamento'!$A$232="","",MAX(0,'Piano Ammortamento'!$C$232-'Piano Ammortamento'!$F$232))</f>
        <v/>
      </c>
      <c r="H232" s="27">
        <f>IF('Piano Ammortamento'!$A$232="","",'Piano Ammortamento'!$H$231+'Piano Ammortamento'!$E$232)</f>
        <v/>
      </c>
      <c r="I232" s="27">
        <f>IF('Piano Ammortamento'!$A$232="","",'Piano Ammortamento'!$I$231+'Piano Ammortamento'!$F$232)</f>
        <v/>
      </c>
      <c r="J232" s="42">
        <f>IF('Piano Ammortamento'!$A$232="","",IFERROR('Piano Ammortamento'!$E$232/'Piano Ammortamento'!$D$232,0))</f>
        <v/>
      </c>
      <c r="K232" s="29">
        <f>IF('Piano Ammortamento'!$A$232="","",IF('Piano Ammortamento'!$G$232&lt;=0,"Estinta","In corso"))</f>
        <v/>
      </c>
    </row>
    <row r="233">
      <c r="A233" s="20">
        <f>IF('Piano Ammortamento'!$A$232="","",IF('Piano Ammortamento'!$A$232&lt;'Calcolo Mutuo'!$E$6,'Piano Ammortamento'!$A$232+1,""))</f>
        <v/>
      </c>
      <c r="B233" s="39">
        <f>IF('Piano Ammortamento'!$A$233="","",EDATE('Calcolo Mutuo'!$B$12,'Piano Ammortamento'!$A$233-1))</f>
        <v/>
      </c>
      <c r="C233" s="22">
        <f>IF('Piano Ammortamento'!$A$233="","",'Piano Ammortamento'!$G$232)</f>
        <v/>
      </c>
      <c r="D233" s="22">
        <f>IF('Piano Ammortamento'!$A$233="","",IFERROR(-PMT('Calcolo Mutuo'!$E$7,'Calcolo Mutuo'!$E$6,'Calcolo Mutuo'!$B$8),0))</f>
        <v/>
      </c>
      <c r="E233" s="22">
        <f>IF('Piano Ammortamento'!$A$233="","",'Piano Ammortamento'!$C$233*'Calcolo Mutuo'!$E$7)</f>
        <v/>
      </c>
      <c r="F233" s="22">
        <f>IF('Piano Ammortamento'!$A$233="","",'Piano Ammortamento'!$D$233-'Piano Ammortamento'!$E$233)</f>
        <v/>
      </c>
      <c r="G233" s="22">
        <f>IF('Piano Ammortamento'!$A$233="","",MAX(0,'Piano Ammortamento'!$C$233-'Piano Ammortamento'!$F$233))</f>
        <v/>
      </c>
      <c r="H233" s="22">
        <f>IF('Piano Ammortamento'!$A$233="","",'Piano Ammortamento'!$H$232+'Piano Ammortamento'!$E$233)</f>
        <v/>
      </c>
      <c r="I233" s="22">
        <f>IF('Piano Ammortamento'!$A$233="","",'Piano Ammortamento'!$I$232+'Piano Ammortamento'!$F$233)</f>
        <v/>
      </c>
      <c r="J233" s="40">
        <f>IF('Piano Ammortamento'!$A$233="","",IFERROR('Piano Ammortamento'!$E$233/'Piano Ammortamento'!$D$233,0))</f>
        <v/>
      </c>
      <c r="K233" s="24">
        <f>IF('Piano Ammortamento'!$A$233="","",IF('Piano Ammortamento'!$G$233&lt;=0,"Estinta","In corso"))</f>
        <v/>
      </c>
    </row>
    <row r="234">
      <c r="A234" s="25">
        <f>IF('Piano Ammortamento'!$A$233="","",IF('Piano Ammortamento'!$A$233&lt;'Calcolo Mutuo'!$E$6,'Piano Ammortamento'!$A$233+1,""))</f>
        <v/>
      </c>
      <c r="B234" s="41">
        <f>IF('Piano Ammortamento'!$A$234="","",EDATE('Calcolo Mutuo'!$B$12,'Piano Ammortamento'!$A$234-1))</f>
        <v/>
      </c>
      <c r="C234" s="27">
        <f>IF('Piano Ammortamento'!$A$234="","",'Piano Ammortamento'!$G$233)</f>
        <v/>
      </c>
      <c r="D234" s="27">
        <f>IF('Piano Ammortamento'!$A$234="","",IFERROR(-PMT('Calcolo Mutuo'!$E$7,'Calcolo Mutuo'!$E$6,'Calcolo Mutuo'!$B$8),0))</f>
        <v/>
      </c>
      <c r="E234" s="27">
        <f>IF('Piano Ammortamento'!$A$234="","",'Piano Ammortamento'!$C$234*'Calcolo Mutuo'!$E$7)</f>
        <v/>
      </c>
      <c r="F234" s="27">
        <f>IF('Piano Ammortamento'!$A$234="","",'Piano Ammortamento'!$D$234-'Piano Ammortamento'!$E$234)</f>
        <v/>
      </c>
      <c r="G234" s="27">
        <f>IF('Piano Ammortamento'!$A$234="","",MAX(0,'Piano Ammortamento'!$C$234-'Piano Ammortamento'!$F$234))</f>
        <v/>
      </c>
      <c r="H234" s="27">
        <f>IF('Piano Ammortamento'!$A$234="","",'Piano Ammortamento'!$H$233+'Piano Ammortamento'!$E$234)</f>
        <v/>
      </c>
      <c r="I234" s="27">
        <f>IF('Piano Ammortamento'!$A$234="","",'Piano Ammortamento'!$I$233+'Piano Ammortamento'!$F$234)</f>
        <v/>
      </c>
      <c r="J234" s="42">
        <f>IF('Piano Ammortamento'!$A$234="","",IFERROR('Piano Ammortamento'!$E$234/'Piano Ammortamento'!$D$234,0))</f>
        <v/>
      </c>
      <c r="K234" s="29">
        <f>IF('Piano Ammortamento'!$A$234="","",IF('Piano Ammortamento'!$G$234&lt;=0,"Estinta","In corso"))</f>
        <v/>
      </c>
    </row>
    <row r="235">
      <c r="A235" s="20">
        <f>IF('Piano Ammortamento'!$A$234="","",IF('Piano Ammortamento'!$A$234&lt;'Calcolo Mutuo'!$E$6,'Piano Ammortamento'!$A$234+1,""))</f>
        <v/>
      </c>
      <c r="B235" s="39">
        <f>IF('Piano Ammortamento'!$A$235="","",EDATE('Calcolo Mutuo'!$B$12,'Piano Ammortamento'!$A$235-1))</f>
        <v/>
      </c>
      <c r="C235" s="22">
        <f>IF('Piano Ammortamento'!$A$235="","",'Piano Ammortamento'!$G$234)</f>
        <v/>
      </c>
      <c r="D235" s="22">
        <f>IF('Piano Ammortamento'!$A$235="","",IFERROR(-PMT('Calcolo Mutuo'!$E$7,'Calcolo Mutuo'!$E$6,'Calcolo Mutuo'!$B$8),0))</f>
        <v/>
      </c>
      <c r="E235" s="22">
        <f>IF('Piano Ammortamento'!$A$235="","",'Piano Ammortamento'!$C$235*'Calcolo Mutuo'!$E$7)</f>
        <v/>
      </c>
      <c r="F235" s="22">
        <f>IF('Piano Ammortamento'!$A$235="","",'Piano Ammortamento'!$D$235-'Piano Ammortamento'!$E$235)</f>
        <v/>
      </c>
      <c r="G235" s="22">
        <f>IF('Piano Ammortamento'!$A$235="","",MAX(0,'Piano Ammortamento'!$C$235-'Piano Ammortamento'!$F$235))</f>
        <v/>
      </c>
      <c r="H235" s="22">
        <f>IF('Piano Ammortamento'!$A$235="","",'Piano Ammortamento'!$H$234+'Piano Ammortamento'!$E$235)</f>
        <v/>
      </c>
      <c r="I235" s="22">
        <f>IF('Piano Ammortamento'!$A$235="","",'Piano Ammortamento'!$I$234+'Piano Ammortamento'!$F$235)</f>
        <v/>
      </c>
      <c r="J235" s="40">
        <f>IF('Piano Ammortamento'!$A$235="","",IFERROR('Piano Ammortamento'!$E$235/'Piano Ammortamento'!$D$235,0))</f>
        <v/>
      </c>
      <c r="K235" s="24">
        <f>IF('Piano Ammortamento'!$A$235="","",IF('Piano Ammortamento'!$G$235&lt;=0,"Estinta","In corso"))</f>
        <v/>
      </c>
    </row>
    <row r="236">
      <c r="A236" s="25">
        <f>IF('Piano Ammortamento'!$A$235="","",IF('Piano Ammortamento'!$A$235&lt;'Calcolo Mutuo'!$E$6,'Piano Ammortamento'!$A$235+1,""))</f>
        <v/>
      </c>
      <c r="B236" s="41">
        <f>IF('Piano Ammortamento'!$A$236="","",EDATE('Calcolo Mutuo'!$B$12,'Piano Ammortamento'!$A$236-1))</f>
        <v/>
      </c>
      <c r="C236" s="27">
        <f>IF('Piano Ammortamento'!$A$236="","",'Piano Ammortamento'!$G$235)</f>
        <v/>
      </c>
      <c r="D236" s="27">
        <f>IF('Piano Ammortamento'!$A$236="","",IFERROR(-PMT('Calcolo Mutuo'!$E$7,'Calcolo Mutuo'!$E$6,'Calcolo Mutuo'!$B$8),0))</f>
        <v/>
      </c>
      <c r="E236" s="27">
        <f>IF('Piano Ammortamento'!$A$236="","",'Piano Ammortamento'!$C$236*'Calcolo Mutuo'!$E$7)</f>
        <v/>
      </c>
      <c r="F236" s="27">
        <f>IF('Piano Ammortamento'!$A$236="","",'Piano Ammortamento'!$D$236-'Piano Ammortamento'!$E$236)</f>
        <v/>
      </c>
      <c r="G236" s="27">
        <f>IF('Piano Ammortamento'!$A$236="","",MAX(0,'Piano Ammortamento'!$C$236-'Piano Ammortamento'!$F$236))</f>
        <v/>
      </c>
      <c r="H236" s="27">
        <f>IF('Piano Ammortamento'!$A$236="","",'Piano Ammortamento'!$H$235+'Piano Ammortamento'!$E$236)</f>
        <v/>
      </c>
      <c r="I236" s="27">
        <f>IF('Piano Ammortamento'!$A$236="","",'Piano Ammortamento'!$I$235+'Piano Ammortamento'!$F$236)</f>
        <v/>
      </c>
      <c r="J236" s="42">
        <f>IF('Piano Ammortamento'!$A$236="","",IFERROR('Piano Ammortamento'!$E$236/'Piano Ammortamento'!$D$236,0))</f>
        <v/>
      </c>
      <c r="K236" s="29">
        <f>IF('Piano Ammortamento'!$A$236="","",IF('Piano Ammortamento'!$G$236&lt;=0,"Estinta","In corso"))</f>
        <v/>
      </c>
    </row>
    <row r="237">
      <c r="A237" s="20">
        <f>IF('Piano Ammortamento'!$A$236="","",IF('Piano Ammortamento'!$A$236&lt;'Calcolo Mutuo'!$E$6,'Piano Ammortamento'!$A$236+1,""))</f>
        <v/>
      </c>
      <c r="B237" s="39">
        <f>IF('Piano Ammortamento'!$A$237="","",EDATE('Calcolo Mutuo'!$B$12,'Piano Ammortamento'!$A$237-1))</f>
        <v/>
      </c>
      <c r="C237" s="22">
        <f>IF('Piano Ammortamento'!$A$237="","",'Piano Ammortamento'!$G$236)</f>
        <v/>
      </c>
      <c r="D237" s="22">
        <f>IF('Piano Ammortamento'!$A$237="","",IFERROR(-PMT('Calcolo Mutuo'!$E$7,'Calcolo Mutuo'!$E$6,'Calcolo Mutuo'!$B$8),0))</f>
        <v/>
      </c>
      <c r="E237" s="22">
        <f>IF('Piano Ammortamento'!$A$237="","",'Piano Ammortamento'!$C$237*'Calcolo Mutuo'!$E$7)</f>
        <v/>
      </c>
      <c r="F237" s="22">
        <f>IF('Piano Ammortamento'!$A$237="","",'Piano Ammortamento'!$D$237-'Piano Ammortamento'!$E$237)</f>
        <v/>
      </c>
      <c r="G237" s="22">
        <f>IF('Piano Ammortamento'!$A$237="","",MAX(0,'Piano Ammortamento'!$C$237-'Piano Ammortamento'!$F$237))</f>
        <v/>
      </c>
      <c r="H237" s="22">
        <f>IF('Piano Ammortamento'!$A$237="","",'Piano Ammortamento'!$H$236+'Piano Ammortamento'!$E$237)</f>
        <v/>
      </c>
      <c r="I237" s="22">
        <f>IF('Piano Ammortamento'!$A$237="","",'Piano Ammortamento'!$I$236+'Piano Ammortamento'!$F$237)</f>
        <v/>
      </c>
      <c r="J237" s="40">
        <f>IF('Piano Ammortamento'!$A$237="","",IFERROR('Piano Ammortamento'!$E$237/'Piano Ammortamento'!$D$237,0))</f>
        <v/>
      </c>
      <c r="K237" s="24">
        <f>IF('Piano Ammortamento'!$A$237="","",IF('Piano Ammortamento'!$G$237&lt;=0,"Estinta","In corso"))</f>
        <v/>
      </c>
    </row>
    <row r="238">
      <c r="A238" s="25">
        <f>IF('Piano Ammortamento'!$A$237="","",IF('Piano Ammortamento'!$A$237&lt;'Calcolo Mutuo'!$E$6,'Piano Ammortamento'!$A$237+1,""))</f>
        <v/>
      </c>
      <c r="B238" s="41">
        <f>IF('Piano Ammortamento'!$A$238="","",EDATE('Calcolo Mutuo'!$B$12,'Piano Ammortamento'!$A$238-1))</f>
        <v/>
      </c>
      <c r="C238" s="27">
        <f>IF('Piano Ammortamento'!$A$238="","",'Piano Ammortamento'!$G$237)</f>
        <v/>
      </c>
      <c r="D238" s="27">
        <f>IF('Piano Ammortamento'!$A$238="","",IFERROR(-PMT('Calcolo Mutuo'!$E$7,'Calcolo Mutuo'!$E$6,'Calcolo Mutuo'!$B$8),0))</f>
        <v/>
      </c>
      <c r="E238" s="27">
        <f>IF('Piano Ammortamento'!$A$238="","",'Piano Ammortamento'!$C$238*'Calcolo Mutuo'!$E$7)</f>
        <v/>
      </c>
      <c r="F238" s="27">
        <f>IF('Piano Ammortamento'!$A$238="","",'Piano Ammortamento'!$D$238-'Piano Ammortamento'!$E$238)</f>
        <v/>
      </c>
      <c r="G238" s="27">
        <f>IF('Piano Ammortamento'!$A$238="","",MAX(0,'Piano Ammortamento'!$C$238-'Piano Ammortamento'!$F$238))</f>
        <v/>
      </c>
      <c r="H238" s="27">
        <f>IF('Piano Ammortamento'!$A$238="","",'Piano Ammortamento'!$H$237+'Piano Ammortamento'!$E$238)</f>
        <v/>
      </c>
      <c r="I238" s="27">
        <f>IF('Piano Ammortamento'!$A$238="","",'Piano Ammortamento'!$I$237+'Piano Ammortamento'!$F$238)</f>
        <v/>
      </c>
      <c r="J238" s="42">
        <f>IF('Piano Ammortamento'!$A$238="","",IFERROR('Piano Ammortamento'!$E$238/'Piano Ammortamento'!$D$238,0))</f>
        <v/>
      </c>
      <c r="K238" s="29">
        <f>IF('Piano Ammortamento'!$A$238="","",IF('Piano Ammortamento'!$G$238&lt;=0,"Estinta","In corso"))</f>
        <v/>
      </c>
    </row>
    <row r="239">
      <c r="A239" s="20">
        <f>IF('Piano Ammortamento'!$A$238="","",IF('Piano Ammortamento'!$A$238&lt;'Calcolo Mutuo'!$E$6,'Piano Ammortamento'!$A$238+1,""))</f>
        <v/>
      </c>
      <c r="B239" s="39">
        <f>IF('Piano Ammortamento'!$A$239="","",EDATE('Calcolo Mutuo'!$B$12,'Piano Ammortamento'!$A$239-1))</f>
        <v/>
      </c>
      <c r="C239" s="22">
        <f>IF('Piano Ammortamento'!$A$239="","",'Piano Ammortamento'!$G$238)</f>
        <v/>
      </c>
      <c r="D239" s="22">
        <f>IF('Piano Ammortamento'!$A$239="","",IFERROR(-PMT('Calcolo Mutuo'!$E$7,'Calcolo Mutuo'!$E$6,'Calcolo Mutuo'!$B$8),0))</f>
        <v/>
      </c>
      <c r="E239" s="22">
        <f>IF('Piano Ammortamento'!$A$239="","",'Piano Ammortamento'!$C$239*'Calcolo Mutuo'!$E$7)</f>
        <v/>
      </c>
      <c r="F239" s="22">
        <f>IF('Piano Ammortamento'!$A$239="","",'Piano Ammortamento'!$D$239-'Piano Ammortamento'!$E$239)</f>
        <v/>
      </c>
      <c r="G239" s="22">
        <f>IF('Piano Ammortamento'!$A$239="","",MAX(0,'Piano Ammortamento'!$C$239-'Piano Ammortamento'!$F$239))</f>
        <v/>
      </c>
      <c r="H239" s="22">
        <f>IF('Piano Ammortamento'!$A$239="","",'Piano Ammortamento'!$H$238+'Piano Ammortamento'!$E$239)</f>
        <v/>
      </c>
      <c r="I239" s="22">
        <f>IF('Piano Ammortamento'!$A$239="","",'Piano Ammortamento'!$I$238+'Piano Ammortamento'!$F$239)</f>
        <v/>
      </c>
      <c r="J239" s="40">
        <f>IF('Piano Ammortamento'!$A$239="","",IFERROR('Piano Ammortamento'!$E$239/'Piano Ammortamento'!$D$239,0))</f>
        <v/>
      </c>
      <c r="K239" s="24">
        <f>IF('Piano Ammortamento'!$A$239="","",IF('Piano Ammortamento'!$G$239&lt;=0,"Estinta","In corso"))</f>
        <v/>
      </c>
    </row>
    <row r="240">
      <c r="A240" s="25">
        <f>IF('Piano Ammortamento'!$A$239="","",IF('Piano Ammortamento'!$A$239&lt;'Calcolo Mutuo'!$E$6,'Piano Ammortamento'!$A$239+1,""))</f>
        <v/>
      </c>
      <c r="B240" s="41">
        <f>IF('Piano Ammortamento'!$A$240="","",EDATE('Calcolo Mutuo'!$B$12,'Piano Ammortamento'!$A$240-1))</f>
        <v/>
      </c>
      <c r="C240" s="27">
        <f>IF('Piano Ammortamento'!$A$240="","",'Piano Ammortamento'!$G$239)</f>
        <v/>
      </c>
      <c r="D240" s="27">
        <f>IF('Piano Ammortamento'!$A$240="","",IFERROR(-PMT('Calcolo Mutuo'!$E$7,'Calcolo Mutuo'!$E$6,'Calcolo Mutuo'!$B$8),0))</f>
        <v/>
      </c>
      <c r="E240" s="27">
        <f>IF('Piano Ammortamento'!$A$240="","",'Piano Ammortamento'!$C$240*'Calcolo Mutuo'!$E$7)</f>
        <v/>
      </c>
      <c r="F240" s="27">
        <f>IF('Piano Ammortamento'!$A$240="","",'Piano Ammortamento'!$D$240-'Piano Ammortamento'!$E$240)</f>
        <v/>
      </c>
      <c r="G240" s="27">
        <f>IF('Piano Ammortamento'!$A$240="","",MAX(0,'Piano Ammortamento'!$C$240-'Piano Ammortamento'!$F$240))</f>
        <v/>
      </c>
      <c r="H240" s="27">
        <f>IF('Piano Ammortamento'!$A$240="","",'Piano Ammortamento'!$H$239+'Piano Ammortamento'!$E$240)</f>
        <v/>
      </c>
      <c r="I240" s="27">
        <f>IF('Piano Ammortamento'!$A$240="","",'Piano Ammortamento'!$I$239+'Piano Ammortamento'!$F$240)</f>
        <v/>
      </c>
      <c r="J240" s="42">
        <f>IF('Piano Ammortamento'!$A$240="","",IFERROR('Piano Ammortamento'!$E$240/'Piano Ammortamento'!$D$240,0))</f>
        <v/>
      </c>
      <c r="K240" s="29">
        <f>IF('Piano Ammortamento'!$A$240="","",IF('Piano Ammortamento'!$G$240&lt;=0,"Estinta","In corso"))</f>
        <v/>
      </c>
    </row>
    <row r="241">
      <c r="A241" s="20">
        <f>IF('Piano Ammortamento'!$A$240="","",IF('Piano Ammortamento'!$A$240&lt;'Calcolo Mutuo'!$E$6,'Piano Ammortamento'!$A$240+1,""))</f>
        <v/>
      </c>
      <c r="B241" s="39">
        <f>IF('Piano Ammortamento'!$A$241="","",EDATE('Calcolo Mutuo'!$B$12,'Piano Ammortamento'!$A$241-1))</f>
        <v/>
      </c>
      <c r="C241" s="22">
        <f>IF('Piano Ammortamento'!$A$241="","",'Piano Ammortamento'!$G$240)</f>
        <v/>
      </c>
      <c r="D241" s="22">
        <f>IF('Piano Ammortamento'!$A$241="","",IFERROR(-PMT('Calcolo Mutuo'!$E$7,'Calcolo Mutuo'!$E$6,'Calcolo Mutuo'!$B$8),0))</f>
        <v/>
      </c>
      <c r="E241" s="22">
        <f>IF('Piano Ammortamento'!$A$241="","",'Piano Ammortamento'!$C$241*'Calcolo Mutuo'!$E$7)</f>
        <v/>
      </c>
      <c r="F241" s="22">
        <f>IF('Piano Ammortamento'!$A$241="","",'Piano Ammortamento'!$D$241-'Piano Ammortamento'!$E$241)</f>
        <v/>
      </c>
      <c r="G241" s="22">
        <f>IF('Piano Ammortamento'!$A$241="","",MAX(0,'Piano Ammortamento'!$C$241-'Piano Ammortamento'!$F$241))</f>
        <v/>
      </c>
      <c r="H241" s="22">
        <f>IF('Piano Ammortamento'!$A$241="","",'Piano Ammortamento'!$H$240+'Piano Ammortamento'!$E$241)</f>
        <v/>
      </c>
      <c r="I241" s="22">
        <f>IF('Piano Ammortamento'!$A$241="","",'Piano Ammortamento'!$I$240+'Piano Ammortamento'!$F$241)</f>
        <v/>
      </c>
      <c r="J241" s="40">
        <f>IF('Piano Ammortamento'!$A$241="","",IFERROR('Piano Ammortamento'!$E$241/'Piano Ammortamento'!$D$241,0))</f>
        <v/>
      </c>
      <c r="K241" s="24">
        <f>IF('Piano Ammortamento'!$A$241="","",IF('Piano Ammortamento'!$G$241&lt;=0,"Estinta","In corso"))</f>
        <v/>
      </c>
    </row>
    <row r="242">
      <c r="A242" s="25">
        <f>IF('Piano Ammortamento'!$A$241="","",IF('Piano Ammortamento'!$A$241&lt;'Calcolo Mutuo'!$E$6,'Piano Ammortamento'!$A$241+1,""))</f>
        <v/>
      </c>
      <c r="B242" s="41">
        <f>IF('Piano Ammortamento'!$A$242="","",EDATE('Calcolo Mutuo'!$B$12,'Piano Ammortamento'!$A$242-1))</f>
        <v/>
      </c>
      <c r="C242" s="27">
        <f>IF('Piano Ammortamento'!$A$242="","",'Piano Ammortamento'!$G$241)</f>
        <v/>
      </c>
      <c r="D242" s="27">
        <f>IF('Piano Ammortamento'!$A$242="","",IFERROR(-PMT('Calcolo Mutuo'!$E$7,'Calcolo Mutuo'!$E$6,'Calcolo Mutuo'!$B$8),0))</f>
        <v/>
      </c>
      <c r="E242" s="27">
        <f>IF('Piano Ammortamento'!$A$242="","",'Piano Ammortamento'!$C$242*'Calcolo Mutuo'!$E$7)</f>
        <v/>
      </c>
      <c r="F242" s="27">
        <f>IF('Piano Ammortamento'!$A$242="","",'Piano Ammortamento'!$D$242-'Piano Ammortamento'!$E$242)</f>
        <v/>
      </c>
      <c r="G242" s="27">
        <f>IF('Piano Ammortamento'!$A$242="","",MAX(0,'Piano Ammortamento'!$C$242-'Piano Ammortamento'!$F$242))</f>
        <v/>
      </c>
      <c r="H242" s="27">
        <f>IF('Piano Ammortamento'!$A$242="","",'Piano Ammortamento'!$H$241+'Piano Ammortamento'!$E$242)</f>
        <v/>
      </c>
      <c r="I242" s="27">
        <f>IF('Piano Ammortamento'!$A$242="","",'Piano Ammortamento'!$I$241+'Piano Ammortamento'!$F$242)</f>
        <v/>
      </c>
      <c r="J242" s="42">
        <f>IF('Piano Ammortamento'!$A$242="","",IFERROR('Piano Ammortamento'!$E$242/'Piano Ammortamento'!$D$242,0))</f>
        <v/>
      </c>
      <c r="K242" s="29">
        <f>IF('Piano Ammortamento'!$A$242="","",IF('Piano Ammortamento'!$G$242&lt;=0,"Estinta","In corso"))</f>
        <v/>
      </c>
    </row>
    <row r="243">
      <c r="A243" s="20">
        <f>IF('Piano Ammortamento'!$A$242="","",IF('Piano Ammortamento'!$A$242&lt;'Calcolo Mutuo'!$E$6,'Piano Ammortamento'!$A$242+1,""))</f>
        <v/>
      </c>
      <c r="B243" s="39">
        <f>IF('Piano Ammortamento'!$A$243="","",EDATE('Calcolo Mutuo'!$B$12,'Piano Ammortamento'!$A$243-1))</f>
        <v/>
      </c>
      <c r="C243" s="22">
        <f>IF('Piano Ammortamento'!$A$243="","",'Piano Ammortamento'!$G$242)</f>
        <v/>
      </c>
      <c r="D243" s="22">
        <f>IF('Piano Ammortamento'!$A$243="","",IFERROR(-PMT('Calcolo Mutuo'!$E$7,'Calcolo Mutuo'!$E$6,'Calcolo Mutuo'!$B$8),0))</f>
        <v/>
      </c>
      <c r="E243" s="22">
        <f>IF('Piano Ammortamento'!$A$243="","",'Piano Ammortamento'!$C$243*'Calcolo Mutuo'!$E$7)</f>
        <v/>
      </c>
      <c r="F243" s="22">
        <f>IF('Piano Ammortamento'!$A$243="","",'Piano Ammortamento'!$D$243-'Piano Ammortamento'!$E$243)</f>
        <v/>
      </c>
      <c r="G243" s="22">
        <f>IF('Piano Ammortamento'!$A$243="","",MAX(0,'Piano Ammortamento'!$C$243-'Piano Ammortamento'!$F$243))</f>
        <v/>
      </c>
      <c r="H243" s="22">
        <f>IF('Piano Ammortamento'!$A$243="","",'Piano Ammortamento'!$H$242+'Piano Ammortamento'!$E$243)</f>
        <v/>
      </c>
      <c r="I243" s="22">
        <f>IF('Piano Ammortamento'!$A$243="","",'Piano Ammortamento'!$I$242+'Piano Ammortamento'!$F$243)</f>
        <v/>
      </c>
      <c r="J243" s="40">
        <f>IF('Piano Ammortamento'!$A$243="","",IFERROR('Piano Ammortamento'!$E$243/'Piano Ammortamento'!$D$243,0))</f>
        <v/>
      </c>
      <c r="K243" s="24">
        <f>IF('Piano Ammortamento'!$A$243="","",IF('Piano Ammortamento'!$G$243&lt;=0,"Estinta","In corso"))</f>
        <v/>
      </c>
    </row>
    <row r="244">
      <c r="A244" s="25">
        <f>IF('Piano Ammortamento'!$A$243="","",IF('Piano Ammortamento'!$A$243&lt;'Calcolo Mutuo'!$E$6,'Piano Ammortamento'!$A$243+1,""))</f>
        <v/>
      </c>
      <c r="B244" s="41">
        <f>IF('Piano Ammortamento'!$A$244="","",EDATE('Calcolo Mutuo'!$B$12,'Piano Ammortamento'!$A$244-1))</f>
        <v/>
      </c>
      <c r="C244" s="27">
        <f>IF('Piano Ammortamento'!$A$244="","",'Piano Ammortamento'!$G$243)</f>
        <v/>
      </c>
      <c r="D244" s="27">
        <f>IF('Piano Ammortamento'!$A$244="","",IFERROR(-PMT('Calcolo Mutuo'!$E$7,'Calcolo Mutuo'!$E$6,'Calcolo Mutuo'!$B$8),0))</f>
        <v/>
      </c>
      <c r="E244" s="27">
        <f>IF('Piano Ammortamento'!$A$244="","",'Piano Ammortamento'!$C$244*'Calcolo Mutuo'!$E$7)</f>
        <v/>
      </c>
      <c r="F244" s="27">
        <f>IF('Piano Ammortamento'!$A$244="","",'Piano Ammortamento'!$D$244-'Piano Ammortamento'!$E$244)</f>
        <v/>
      </c>
      <c r="G244" s="27">
        <f>IF('Piano Ammortamento'!$A$244="","",MAX(0,'Piano Ammortamento'!$C$244-'Piano Ammortamento'!$F$244))</f>
        <v/>
      </c>
      <c r="H244" s="27">
        <f>IF('Piano Ammortamento'!$A$244="","",'Piano Ammortamento'!$H$243+'Piano Ammortamento'!$E$244)</f>
        <v/>
      </c>
      <c r="I244" s="27">
        <f>IF('Piano Ammortamento'!$A$244="","",'Piano Ammortamento'!$I$243+'Piano Ammortamento'!$F$244)</f>
        <v/>
      </c>
      <c r="J244" s="42">
        <f>IF('Piano Ammortamento'!$A$244="","",IFERROR('Piano Ammortamento'!$E$244/'Piano Ammortamento'!$D$244,0))</f>
        <v/>
      </c>
      <c r="K244" s="29">
        <f>IF('Piano Ammortamento'!$A$244="","",IF('Piano Ammortamento'!$G$244&lt;=0,"Estinta","In corso"))</f>
        <v/>
      </c>
    </row>
    <row r="245">
      <c r="A245" s="20">
        <f>IF('Piano Ammortamento'!$A$244="","",IF('Piano Ammortamento'!$A$244&lt;'Calcolo Mutuo'!$E$6,'Piano Ammortamento'!$A$244+1,""))</f>
        <v/>
      </c>
      <c r="B245" s="39">
        <f>IF('Piano Ammortamento'!$A$245="","",EDATE('Calcolo Mutuo'!$B$12,'Piano Ammortamento'!$A$245-1))</f>
        <v/>
      </c>
      <c r="C245" s="22">
        <f>IF('Piano Ammortamento'!$A$245="","",'Piano Ammortamento'!$G$244)</f>
        <v/>
      </c>
      <c r="D245" s="22">
        <f>IF('Piano Ammortamento'!$A$245="","",IFERROR(-PMT('Calcolo Mutuo'!$E$7,'Calcolo Mutuo'!$E$6,'Calcolo Mutuo'!$B$8),0))</f>
        <v/>
      </c>
      <c r="E245" s="22">
        <f>IF('Piano Ammortamento'!$A$245="","",'Piano Ammortamento'!$C$245*'Calcolo Mutuo'!$E$7)</f>
        <v/>
      </c>
      <c r="F245" s="22">
        <f>IF('Piano Ammortamento'!$A$245="","",'Piano Ammortamento'!$D$245-'Piano Ammortamento'!$E$245)</f>
        <v/>
      </c>
      <c r="G245" s="22">
        <f>IF('Piano Ammortamento'!$A$245="","",MAX(0,'Piano Ammortamento'!$C$245-'Piano Ammortamento'!$F$245))</f>
        <v/>
      </c>
      <c r="H245" s="22">
        <f>IF('Piano Ammortamento'!$A$245="","",'Piano Ammortamento'!$H$244+'Piano Ammortamento'!$E$245)</f>
        <v/>
      </c>
      <c r="I245" s="22">
        <f>IF('Piano Ammortamento'!$A$245="","",'Piano Ammortamento'!$I$244+'Piano Ammortamento'!$F$245)</f>
        <v/>
      </c>
      <c r="J245" s="40">
        <f>IF('Piano Ammortamento'!$A$245="","",IFERROR('Piano Ammortamento'!$E$245/'Piano Ammortamento'!$D$245,0))</f>
        <v/>
      </c>
      <c r="K245" s="24">
        <f>IF('Piano Ammortamento'!$A$245="","",IF('Piano Ammortamento'!$G$245&lt;=0,"Estinta","In corso"))</f>
        <v/>
      </c>
    </row>
    <row r="246">
      <c r="A246" s="25">
        <f>IF('Piano Ammortamento'!$A$245="","",IF('Piano Ammortamento'!$A$245&lt;'Calcolo Mutuo'!$E$6,'Piano Ammortamento'!$A$245+1,""))</f>
        <v/>
      </c>
      <c r="B246" s="41">
        <f>IF('Piano Ammortamento'!$A$246="","",EDATE('Calcolo Mutuo'!$B$12,'Piano Ammortamento'!$A$246-1))</f>
        <v/>
      </c>
      <c r="C246" s="27">
        <f>IF('Piano Ammortamento'!$A$246="","",'Piano Ammortamento'!$G$245)</f>
        <v/>
      </c>
      <c r="D246" s="27">
        <f>IF('Piano Ammortamento'!$A$246="","",IFERROR(-PMT('Calcolo Mutuo'!$E$7,'Calcolo Mutuo'!$E$6,'Calcolo Mutuo'!$B$8),0))</f>
        <v/>
      </c>
      <c r="E246" s="27">
        <f>IF('Piano Ammortamento'!$A$246="","",'Piano Ammortamento'!$C$246*'Calcolo Mutuo'!$E$7)</f>
        <v/>
      </c>
      <c r="F246" s="27">
        <f>IF('Piano Ammortamento'!$A$246="","",'Piano Ammortamento'!$D$246-'Piano Ammortamento'!$E$246)</f>
        <v/>
      </c>
      <c r="G246" s="27">
        <f>IF('Piano Ammortamento'!$A$246="","",MAX(0,'Piano Ammortamento'!$C$246-'Piano Ammortamento'!$F$246))</f>
        <v/>
      </c>
      <c r="H246" s="27">
        <f>IF('Piano Ammortamento'!$A$246="","",'Piano Ammortamento'!$H$245+'Piano Ammortamento'!$E$246)</f>
        <v/>
      </c>
      <c r="I246" s="27">
        <f>IF('Piano Ammortamento'!$A$246="","",'Piano Ammortamento'!$I$245+'Piano Ammortamento'!$F$246)</f>
        <v/>
      </c>
      <c r="J246" s="42">
        <f>IF('Piano Ammortamento'!$A$246="","",IFERROR('Piano Ammortamento'!$E$246/'Piano Ammortamento'!$D$246,0))</f>
        <v/>
      </c>
      <c r="K246" s="29">
        <f>IF('Piano Ammortamento'!$A$246="","",IF('Piano Ammortamento'!$G$246&lt;=0,"Estinta","In corso"))</f>
        <v/>
      </c>
    </row>
    <row r="247">
      <c r="A247" s="20">
        <f>IF('Piano Ammortamento'!$A$246="","",IF('Piano Ammortamento'!$A$246&lt;'Calcolo Mutuo'!$E$6,'Piano Ammortamento'!$A$246+1,""))</f>
        <v/>
      </c>
      <c r="B247" s="39">
        <f>IF('Piano Ammortamento'!$A$247="","",EDATE('Calcolo Mutuo'!$B$12,'Piano Ammortamento'!$A$247-1))</f>
        <v/>
      </c>
      <c r="C247" s="22">
        <f>IF('Piano Ammortamento'!$A$247="","",'Piano Ammortamento'!$G$246)</f>
        <v/>
      </c>
      <c r="D247" s="22">
        <f>IF('Piano Ammortamento'!$A$247="","",IFERROR(-PMT('Calcolo Mutuo'!$E$7,'Calcolo Mutuo'!$E$6,'Calcolo Mutuo'!$B$8),0))</f>
        <v/>
      </c>
      <c r="E247" s="22">
        <f>IF('Piano Ammortamento'!$A$247="","",'Piano Ammortamento'!$C$247*'Calcolo Mutuo'!$E$7)</f>
        <v/>
      </c>
      <c r="F247" s="22">
        <f>IF('Piano Ammortamento'!$A$247="","",'Piano Ammortamento'!$D$247-'Piano Ammortamento'!$E$247)</f>
        <v/>
      </c>
      <c r="G247" s="22">
        <f>IF('Piano Ammortamento'!$A$247="","",MAX(0,'Piano Ammortamento'!$C$247-'Piano Ammortamento'!$F$247))</f>
        <v/>
      </c>
      <c r="H247" s="22">
        <f>IF('Piano Ammortamento'!$A$247="","",'Piano Ammortamento'!$H$246+'Piano Ammortamento'!$E$247)</f>
        <v/>
      </c>
      <c r="I247" s="22">
        <f>IF('Piano Ammortamento'!$A$247="","",'Piano Ammortamento'!$I$246+'Piano Ammortamento'!$F$247)</f>
        <v/>
      </c>
      <c r="J247" s="40">
        <f>IF('Piano Ammortamento'!$A$247="","",IFERROR('Piano Ammortamento'!$E$247/'Piano Ammortamento'!$D$247,0))</f>
        <v/>
      </c>
      <c r="K247" s="24">
        <f>IF('Piano Ammortamento'!$A$247="","",IF('Piano Ammortamento'!$G$247&lt;=0,"Estinta","In corso"))</f>
        <v/>
      </c>
    </row>
    <row r="248">
      <c r="A248" s="25">
        <f>IF('Piano Ammortamento'!$A$247="","",IF('Piano Ammortamento'!$A$247&lt;'Calcolo Mutuo'!$E$6,'Piano Ammortamento'!$A$247+1,""))</f>
        <v/>
      </c>
      <c r="B248" s="41">
        <f>IF('Piano Ammortamento'!$A$248="","",EDATE('Calcolo Mutuo'!$B$12,'Piano Ammortamento'!$A$248-1))</f>
        <v/>
      </c>
      <c r="C248" s="27">
        <f>IF('Piano Ammortamento'!$A$248="","",'Piano Ammortamento'!$G$247)</f>
        <v/>
      </c>
      <c r="D248" s="27">
        <f>IF('Piano Ammortamento'!$A$248="","",IFERROR(-PMT('Calcolo Mutuo'!$E$7,'Calcolo Mutuo'!$E$6,'Calcolo Mutuo'!$B$8),0))</f>
        <v/>
      </c>
      <c r="E248" s="27">
        <f>IF('Piano Ammortamento'!$A$248="","",'Piano Ammortamento'!$C$248*'Calcolo Mutuo'!$E$7)</f>
        <v/>
      </c>
      <c r="F248" s="27">
        <f>IF('Piano Ammortamento'!$A$248="","",'Piano Ammortamento'!$D$248-'Piano Ammortamento'!$E$248)</f>
        <v/>
      </c>
      <c r="G248" s="27">
        <f>IF('Piano Ammortamento'!$A$248="","",MAX(0,'Piano Ammortamento'!$C$248-'Piano Ammortamento'!$F$248))</f>
        <v/>
      </c>
      <c r="H248" s="27">
        <f>IF('Piano Ammortamento'!$A$248="","",'Piano Ammortamento'!$H$247+'Piano Ammortamento'!$E$248)</f>
        <v/>
      </c>
      <c r="I248" s="27">
        <f>IF('Piano Ammortamento'!$A$248="","",'Piano Ammortamento'!$I$247+'Piano Ammortamento'!$F$248)</f>
        <v/>
      </c>
      <c r="J248" s="42">
        <f>IF('Piano Ammortamento'!$A$248="","",IFERROR('Piano Ammortamento'!$E$248/'Piano Ammortamento'!$D$248,0))</f>
        <v/>
      </c>
      <c r="K248" s="29">
        <f>IF('Piano Ammortamento'!$A$248="","",IF('Piano Ammortamento'!$G$248&lt;=0,"Estinta","In corso"))</f>
        <v/>
      </c>
    </row>
    <row r="249">
      <c r="A249" s="20">
        <f>IF('Piano Ammortamento'!$A$248="","",IF('Piano Ammortamento'!$A$248&lt;'Calcolo Mutuo'!$E$6,'Piano Ammortamento'!$A$248+1,""))</f>
        <v/>
      </c>
      <c r="B249" s="39">
        <f>IF('Piano Ammortamento'!$A$249="","",EDATE('Calcolo Mutuo'!$B$12,'Piano Ammortamento'!$A$249-1))</f>
        <v/>
      </c>
      <c r="C249" s="22">
        <f>IF('Piano Ammortamento'!$A$249="","",'Piano Ammortamento'!$G$248)</f>
        <v/>
      </c>
      <c r="D249" s="22">
        <f>IF('Piano Ammortamento'!$A$249="","",IFERROR(-PMT('Calcolo Mutuo'!$E$7,'Calcolo Mutuo'!$E$6,'Calcolo Mutuo'!$B$8),0))</f>
        <v/>
      </c>
      <c r="E249" s="22">
        <f>IF('Piano Ammortamento'!$A$249="","",'Piano Ammortamento'!$C$249*'Calcolo Mutuo'!$E$7)</f>
        <v/>
      </c>
      <c r="F249" s="22">
        <f>IF('Piano Ammortamento'!$A$249="","",'Piano Ammortamento'!$D$249-'Piano Ammortamento'!$E$249)</f>
        <v/>
      </c>
      <c r="G249" s="22">
        <f>IF('Piano Ammortamento'!$A$249="","",MAX(0,'Piano Ammortamento'!$C$249-'Piano Ammortamento'!$F$249))</f>
        <v/>
      </c>
      <c r="H249" s="22">
        <f>IF('Piano Ammortamento'!$A$249="","",'Piano Ammortamento'!$H$248+'Piano Ammortamento'!$E$249)</f>
        <v/>
      </c>
      <c r="I249" s="22">
        <f>IF('Piano Ammortamento'!$A$249="","",'Piano Ammortamento'!$I$248+'Piano Ammortamento'!$F$249)</f>
        <v/>
      </c>
      <c r="J249" s="40">
        <f>IF('Piano Ammortamento'!$A$249="","",IFERROR('Piano Ammortamento'!$E$249/'Piano Ammortamento'!$D$249,0))</f>
        <v/>
      </c>
      <c r="K249" s="24">
        <f>IF('Piano Ammortamento'!$A$249="","",IF('Piano Ammortamento'!$G$249&lt;=0,"Estinta","In corso"))</f>
        <v/>
      </c>
    </row>
    <row r="250">
      <c r="A250" s="25">
        <f>IF('Piano Ammortamento'!$A$249="","",IF('Piano Ammortamento'!$A$249&lt;'Calcolo Mutuo'!$E$6,'Piano Ammortamento'!$A$249+1,""))</f>
        <v/>
      </c>
      <c r="B250" s="41">
        <f>IF('Piano Ammortamento'!$A$250="","",EDATE('Calcolo Mutuo'!$B$12,'Piano Ammortamento'!$A$250-1))</f>
        <v/>
      </c>
      <c r="C250" s="27">
        <f>IF('Piano Ammortamento'!$A$250="","",'Piano Ammortamento'!$G$249)</f>
        <v/>
      </c>
      <c r="D250" s="27">
        <f>IF('Piano Ammortamento'!$A$250="","",IFERROR(-PMT('Calcolo Mutuo'!$E$7,'Calcolo Mutuo'!$E$6,'Calcolo Mutuo'!$B$8),0))</f>
        <v/>
      </c>
      <c r="E250" s="27">
        <f>IF('Piano Ammortamento'!$A$250="","",'Piano Ammortamento'!$C$250*'Calcolo Mutuo'!$E$7)</f>
        <v/>
      </c>
      <c r="F250" s="27">
        <f>IF('Piano Ammortamento'!$A$250="","",'Piano Ammortamento'!$D$250-'Piano Ammortamento'!$E$250)</f>
        <v/>
      </c>
      <c r="G250" s="27">
        <f>IF('Piano Ammortamento'!$A$250="","",MAX(0,'Piano Ammortamento'!$C$250-'Piano Ammortamento'!$F$250))</f>
        <v/>
      </c>
      <c r="H250" s="27">
        <f>IF('Piano Ammortamento'!$A$250="","",'Piano Ammortamento'!$H$249+'Piano Ammortamento'!$E$250)</f>
        <v/>
      </c>
      <c r="I250" s="27">
        <f>IF('Piano Ammortamento'!$A$250="","",'Piano Ammortamento'!$I$249+'Piano Ammortamento'!$F$250)</f>
        <v/>
      </c>
      <c r="J250" s="42">
        <f>IF('Piano Ammortamento'!$A$250="","",IFERROR('Piano Ammortamento'!$E$250/'Piano Ammortamento'!$D$250,0))</f>
        <v/>
      </c>
      <c r="K250" s="29">
        <f>IF('Piano Ammortamento'!$A$250="","",IF('Piano Ammortamento'!$G$250&lt;=0,"Estinta","In corso"))</f>
        <v/>
      </c>
    </row>
    <row r="251">
      <c r="A251" s="20">
        <f>IF('Piano Ammortamento'!$A$250="","",IF('Piano Ammortamento'!$A$250&lt;'Calcolo Mutuo'!$E$6,'Piano Ammortamento'!$A$250+1,""))</f>
        <v/>
      </c>
      <c r="B251" s="39">
        <f>IF('Piano Ammortamento'!$A$251="","",EDATE('Calcolo Mutuo'!$B$12,'Piano Ammortamento'!$A$251-1))</f>
        <v/>
      </c>
      <c r="C251" s="22">
        <f>IF('Piano Ammortamento'!$A$251="","",'Piano Ammortamento'!$G$250)</f>
        <v/>
      </c>
      <c r="D251" s="22">
        <f>IF('Piano Ammortamento'!$A$251="","",IFERROR(-PMT('Calcolo Mutuo'!$E$7,'Calcolo Mutuo'!$E$6,'Calcolo Mutuo'!$B$8),0))</f>
        <v/>
      </c>
      <c r="E251" s="22">
        <f>IF('Piano Ammortamento'!$A$251="","",'Piano Ammortamento'!$C$251*'Calcolo Mutuo'!$E$7)</f>
        <v/>
      </c>
      <c r="F251" s="22">
        <f>IF('Piano Ammortamento'!$A$251="","",'Piano Ammortamento'!$D$251-'Piano Ammortamento'!$E$251)</f>
        <v/>
      </c>
      <c r="G251" s="22">
        <f>IF('Piano Ammortamento'!$A$251="","",MAX(0,'Piano Ammortamento'!$C$251-'Piano Ammortamento'!$F$251))</f>
        <v/>
      </c>
      <c r="H251" s="22">
        <f>IF('Piano Ammortamento'!$A$251="","",'Piano Ammortamento'!$H$250+'Piano Ammortamento'!$E$251)</f>
        <v/>
      </c>
      <c r="I251" s="22">
        <f>IF('Piano Ammortamento'!$A$251="","",'Piano Ammortamento'!$I$250+'Piano Ammortamento'!$F$251)</f>
        <v/>
      </c>
      <c r="J251" s="40">
        <f>IF('Piano Ammortamento'!$A$251="","",IFERROR('Piano Ammortamento'!$E$251/'Piano Ammortamento'!$D$251,0))</f>
        <v/>
      </c>
      <c r="K251" s="24">
        <f>IF('Piano Ammortamento'!$A$251="","",IF('Piano Ammortamento'!$G$251&lt;=0,"Estinta","In corso"))</f>
        <v/>
      </c>
    </row>
    <row r="252">
      <c r="A252" s="25">
        <f>IF('Piano Ammortamento'!$A$251="","",IF('Piano Ammortamento'!$A$251&lt;'Calcolo Mutuo'!$E$6,'Piano Ammortamento'!$A$251+1,""))</f>
        <v/>
      </c>
      <c r="B252" s="41">
        <f>IF('Piano Ammortamento'!$A$252="","",EDATE('Calcolo Mutuo'!$B$12,'Piano Ammortamento'!$A$252-1))</f>
        <v/>
      </c>
      <c r="C252" s="27">
        <f>IF('Piano Ammortamento'!$A$252="","",'Piano Ammortamento'!$G$251)</f>
        <v/>
      </c>
      <c r="D252" s="27">
        <f>IF('Piano Ammortamento'!$A$252="","",IFERROR(-PMT('Calcolo Mutuo'!$E$7,'Calcolo Mutuo'!$E$6,'Calcolo Mutuo'!$B$8),0))</f>
        <v/>
      </c>
      <c r="E252" s="27">
        <f>IF('Piano Ammortamento'!$A$252="","",'Piano Ammortamento'!$C$252*'Calcolo Mutuo'!$E$7)</f>
        <v/>
      </c>
      <c r="F252" s="27">
        <f>IF('Piano Ammortamento'!$A$252="","",'Piano Ammortamento'!$D$252-'Piano Ammortamento'!$E$252)</f>
        <v/>
      </c>
      <c r="G252" s="27">
        <f>IF('Piano Ammortamento'!$A$252="","",MAX(0,'Piano Ammortamento'!$C$252-'Piano Ammortamento'!$F$252))</f>
        <v/>
      </c>
      <c r="H252" s="27">
        <f>IF('Piano Ammortamento'!$A$252="","",'Piano Ammortamento'!$H$251+'Piano Ammortamento'!$E$252)</f>
        <v/>
      </c>
      <c r="I252" s="27">
        <f>IF('Piano Ammortamento'!$A$252="","",'Piano Ammortamento'!$I$251+'Piano Ammortamento'!$F$252)</f>
        <v/>
      </c>
      <c r="J252" s="42">
        <f>IF('Piano Ammortamento'!$A$252="","",IFERROR('Piano Ammortamento'!$E$252/'Piano Ammortamento'!$D$252,0))</f>
        <v/>
      </c>
      <c r="K252" s="29">
        <f>IF('Piano Ammortamento'!$A$252="","",IF('Piano Ammortamento'!$G$252&lt;=0,"Estinta","In corso"))</f>
        <v/>
      </c>
    </row>
    <row r="253">
      <c r="A253" s="20">
        <f>IF('Piano Ammortamento'!$A$252="","",IF('Piano Ammortamento'!$A$252&lt;'Calcolo Mutuo'!$E$6,'Piano Ammortamento'!$A$252+1,""))</f>
        <v/>
      </c>
      <c r="B253" s="39">
        <f>IF('Piano Ammortamento'!$A$253="","",EDATE('Calcolo Mutuo'!$B$12,'Piano Ammortamento'!$A$253-1))</f>
        <v/>
      </c>
      <c r="C253" s="22">
        <f>IF('Piano Ammortamento'!$A$253="","",'Piano Ammortamento'!$G$252)</f>
        <v/>
      </c>
      <c r="D253" s="22">
        <f>IF('Piano Ammortamento'!$A$253="","",IFERROR(-PMT('Calcolo Mutuo'!$E$7,'Calcolo Mutuo'!$E$6,'Calcolo Mutuo'!$B$8),0))</f>
        <v/>
      </c>
      <c r="E253" s="22">
        <f>IF('Piano Ammortamento'!$A$253="","",'Piano Ammortamento'!$C$253*'Calcolo Mutuo'!$E$7)</f>
        <v/>
      </c>
      <c r="F253" s="22">
        <f>IF('Piano Ammortamento'!$A$253="","",'Piano Ammortamento'!$D$253-'Piano Ammortamento'!$E$253)</f>
        <v/>
      </c>
      <c r="G253" s="22">
        <f>IF('Piano Ammortamento'!$A$253="","",MAX(0,'Piano Ammortamento'!$C$253-'Piano Ammortamento'!$F$253))</f>
        <v/>
      </c>
      <c r="H253" s="22">
        <f>IF('Piano Ammortamento'!$A$253="","",'Piano Ammortamento'!$H$252+'Piano Ammortamento'!$E$253)</f>
        <v/>
      </c>
      <c r="I253" s="22">
        <f>IF('Piano Ammortamento'!$A$253="","",'Piano Ammortamento'!$I$252+'Piano Ammortamento'!$F$253)</f>
        <v/>
      </c>
      <c r="J253" s="40">
        <f>IF('Piano Ammortamento'!$A$253="","",IFERROR('Piano Ammortamento'!$E$253/'Piano Ammortamento'!$D$253,0))</f>
        <v/>
      </c>
      <c r="K253" s="24">
        <f>IF('Piano Ammortamento'!$A$253="","",IF('Piano Ammortamento'!$G$253&lt;=0,"Estinta","In corso"))</f>
        <v/>
      </c>
    </row>
    <row r="254">
      <c r="A254" s="25">
        <f>IF('Piano Ammortamento'!$A$253="","",IF('Piano Ammortamento'!$A$253&lt;'Calcolo Mutuo'!$E$6,'Piano Ammortamento'!$A$253+1,""))</f>
        <v/>
      </c>
      <c r="B254" s="41">
        <f>IF('Piano Ammortamento'!$A$254="","",EDATE('Calcolo Mutuo'!$B$12,'Piano Ammortamento'!$A$254-1))</f>
        <v/>
      </c>
      <c r="C254" s="27">
        <f>IF('Piano Ammortamento'!$A$254="","",'Piano Ammortamento'!$G$253)</f>
        <v/>
      </c>
      <c r="D254" s="27">
        <f>IF('Piano Ammortamento'!$A$254="","",IFERROR(-PMT('Calcolo Mutuo'!$E$7,'Calcolo Mutuo'!$E$6,'Calcolo Mutuo'!$B$8),0))</f>
        <v/>
      </c>
      <c r="E254" s="27">
        <f>IF('Piano Ammortamento'!$A$254="","",'Piano Ammortamento'!$C$254*'Calcolo Mutuo'!$E$7)</f>
        <v/>
      </c>
      <c r="F254" s="27">
        <f>IF('Piano Ammortamento'!$A$254="","",'Piano Ammortamento'!$D$254-'Piano Ammortamento'!$E$254)</f>
        <v/>
      </c>
      <c r="G254" s="27">
        <f>IF('Piano Ammortamento'!$A$254="","",MAX(0,'Piano Ammortamento'!$C$254-'Piano Ammortamento'!$F$254))</f>
        <v/>
      </c>
      <c r="H254" s="27">
        <f>IF('Piano Ammortamento'!$A$254="","",'Piano Ammortamento'!$H$253+'Piano Ammortamento'!$E$254)</f>
        <v/>
      </c>
      <c r="I254" s="27">
        <f>IF('Piano Ammortamento'!$A$254="","",'Piano Ammortamento'!$I$253+'Piano Ammortamento'!$F$254)</f>
        <v/>
      </c>
      <c r="J254" s="42">
        <f>IF('Piano Ammortamento'!$A$254="","",IFERROR('Piano Ammortamento'!$E$254/'Piano Ammortamento'!$D$254,0))</f>
        <v/>
      </c>
      <c r="K254" s="29">
        <f>IF('Piano Ammortamento'!$A$254="","",IF('Piano Ammortamento'!$G$254&lt;=0,"Estinta","In corso"))</f>
        <v/>
      </c>
    </row>
    <row r="255">
      <c r="A255" s="20">
        <f>IF('Piano Ammortamento'!$A$254="","",IF('Piano Ammortamento'!$A$254&lt;'Calcolo Mutuo'!$E$6,'Piano Ammortamento'!$A$254+1,""))</f>
        <v/>
      </c>
      <c r="B255" s="39">
        <f>IF('Piano Ammortamento'!$A$255="","",EDATE('Calcolo Mutuo'!$B$12,'Piano Ammortamento'!$A$255-1))</f>
        <v/>
      </c>
      <c r="C255" s="22">
        <f>IF('Piano Ammortamento'!$A$255="","",'Piano Ammortamento'!$G$254)</f>
        <v/>
      </c>
      <c r="D255" s="22">
        <f>IF('Piano Ammortamento'!$A$255="","",IFERROR(-PMT('Calcolo Mutuo'!$E$7,'Calcolo Mutuo'!$E$6,'Calcolo Mutuo'!$B$8),0))</f>
        <v/>
      </c>
      <c r="E255" s="22">
        <f>IF('Piano Ammortamento'!$A$255="","",'Piano Ammortamento'!$C$255*'Calcolo Mutuo'!$E$7)</f>
        <v/>
      </c>
      <c r="F255" s="22">
        <f>IF('Piano Ammortamento'!$A$255="","",'Piano Ammortamento'!$D$255-'Piano Ammortamento'!$E$255)</f>
        <v/>
      </c>
      <c r="G255" s="22">
        <f>IF('Piano Ammortamento'!$A$255="","",MAX(0,'Piano Ammortamento'!$C$255-'Piano Ammortamento'!$F$255))</f>
        <v/>
      </c>
      <c r="H255" s="22">
        <f>IF('Piano Ammortamento'!$A$255="","",'Piano Ammortamento'!$H$254+'Piano Ammortamento'!$E$255)</f>
        <v/>
      </c>
      <c r="I255" s="22">
        <f>IF('Piano Ammortamento'!$A$255="","",'Piano Ammortamento'!$I$254+'Piano Ammortamento'!$F$255)</f>
        <v/>
      </c>
      <c r="J255" s="40">
        <f>IF('Piano Ammortamento'!$A$255="","",IFERROR('Piano Ammortamento'!$E$255/'Piano Ammortamento'!$D$255,0))</f>
        <v/>
      </c>
      <c r="K255" s="24">
        <f>IF('Piano Ammortamento'!$A$255="","",IF('Piano Ammortamento'!$G$255&lt;=0,"Estinta","In corso"))</f>
        <v/>
      </c>
    </row>
    <row r="256">
      <c r="A256" s="25">
        <f>IF('Piano Ammortamento'!$A$255="","",IF('Piano Ammortamento'!$A$255&lt;'Calcolo Mutuo'!$E$6,'Piano Ammortamento'!$A$255+1,""))</f>
        <v/>
      </c>
      <c r="B256" s="41">
        <f>IF('Piano Ammortamento'!$A$256="","",EDATE('Calcolo Mutuo'!$B$12,'Piano Ammortamento'!$A$256-1))</f>
        <v/>
      </c>
      <c r="C256" s="27">
        <f>IF('Piano Ammortamento'!$A$256="","",'Piano Ammortamento'!$G$255)</f>
        <v/>
      </c>
      <c r="D256" s="27">
        <f>IF('Piano Ammortamento'!$A$256="","",IFERROR(-PMT('Calcolo Mutuo'!$E$7,'Calcolo Mutuo'!$E$6,'Calcolo Mutuo'!$B$8),0))</f>
        <v/>
      </c>
      <c r="E256" s="27">
        <f>IF('Piano Ammortamento'!$A$256="","",'Piano Ammortamento'!$C$256*'Calcolo Mutuo'!$E$7)</f>
        <v/>
      </c>
      <c r="F256" s="27">
        <f>IF('Piano Ammortamento'!$A$256="","",'Piano Ammortamento'!$D$256-'Piano Ammortamento'!$E$256)</f>
        <v/>
      </c>
      <c r="G256" s="27">
        <f>IF('Piano Ammortamento'!$A$256="","",MAX(0,'Piano Ammortamento'!$C$256-'Piano Ammortamento'!$F$256))</f>
        <v/>
      </c>
      <c r="H256" s="27">
        <f>IF('Piano Ammortamento'!$A$256="","",'Piano Ammortamento'!$H$255+'Piano Ammortamento'!$E$256)</f>
        <v/>
      </c>
      <c r="I256" s="27">
        <f>IF('Piano Ammortamento'!$A$256="","",'Piano Ammortamento'!$I$255+'Piano Ammortamento'!$F$256)</f>
        <v/>
      </c>
      <c r="J256" s="42">
        <f>IF('Piano Ammortamento'!$A$256="","",IFERROR('Piano Ammortamento'!$E$256/'Piano Ammortamento'!$D$256,0))</f>
        <v/>
      </c>
      <c r="K256" s="29">
        <f>IF('Piano Ammortamento'!$A$256="","",IF('Piano Ammortamento'!$G$256&lt;=0,"Estinta","In corso"))</f>
        <v/>
      </c>
    </row>
    <row r="257">
      <c r="A257" s="20">
        <f>IF('Piano Ammortamento'!$A$256="","",IF('Piano Ammortamento'!$A$256&lt;'Calcolo Mutuo'!$E$6,'Piano Ammortamento'!$A$256+1,""))</f>
        <v/>
      </c>
      <c r="B257" s="39">
        <f>IF('Piano Ammortamento'!$A$257="","",EDATE('Calcolo Mutuo'!$B$12,'Piano Ammortamento'!$A$257-1))</f>
        <v/>
      </c>
      <c r="C257" s="22">
        <f>IF('Piano Ammortamento'!$A$257="","",'Piano Ammortamento'!$G$256)</f>
        <v/>
      </c>
      <c r="D257" s="22">
        <f>IF('Piano Ammortamento'!$A$257="","",IFERROR(-PMT('Calcolo Mutuo'!$E$7,'Calcolo Mutuo'!$E$6,'Calcolo Mutuo'!$B$8),0))</f>
        <v/>
      </c>
      <c r="E257" s="22">
        <f>IF('Piano Ammortamento'!$A$257="","",'Piano Ammortamento'!$C$257*'Calcolo Mutuo'!$E$7)</f>
        <v/>
      </c>
      <c r="F257" s="22">
        <f>IF('Piano Ammortamento'!$A$257="","",'Piano Ammortamento'!$D$257-'Piano Ammortamento'!$E$257)</f>
        <v/>
      </c>
      <c r="G257" s="22">
        <f>IF('Piano Ammortamento'!$A$257="","",MAX(0,'Piano Ammortamento'!$C$257-'Piano Ammortamento'!$F$257))</f>
        <v/>
      </c>
      <c r="H257" s="22">
        <f>IF('Piano Ammortamento'!$A$257="","",'Piano Ammortamento'!$H$256+'Piano Ammortamento'!$E$257)</f>
        <v/>
      </c>
      <c r="I257" s="22">
        <f>IF('Piano Ammortamento'!$A$257="","",'Piano Ammortamento'!$I$256+'Piano Ammortamento'!$F$257)</f>
        <v/>
      </c>
      <c r="J257" s="40">
        <f>IF('Piano Ammortamento'!$A$257="","",IFERROR('Piano Ammortamento'!$E$257/'Piano Ammortamento'!$D$257,0))</f>
        <v/>
      </c>
      <c r="K257" s="24">
        <f>IF('Piano Ammortamento'!$A$257="","",IF('Piano Ammortamento'!$G$257&lt;=0,"Estinta","In corso"))</f>
        <v/>
      </c>
    </row>
    <row r="258">
      <c r="A258" s="25">
        <f>IF('Piano Ammortamento'!$A$257="","",IF('Piano Ammortamento'!$A$257&lt;'Calcolo Mutuo'!$E$6,'Piano Ammortamento'!$A$257+1,""))</f>
        <v/>
      </c>
      <c r="B258" s="41">
        <f>IF('Piano Ammortamento'!$A$258="","",EDATE('Calcolo Mutuo'!$B$12,'Piano Ammortamento'!$A$258-1))</f>
        <v/>
      </c>
      <c r="C258" s="27">
        <f>IF('Piano Ammortamento'!$A$258="","",'Piano Ammortamento'!$G$257)</f>
        <v/>
      </c>
      <c r="D258" s="27">
        <f>IF('Piano Ammortamento'!$A$258="","",IFERROR(-PMT('Calcolo Mutuo'!$E$7,'Calcolo Mutuo'!$E$6,'Calcolo Mutuo'!$B$8),0))</f>
        <v/>
      </c>
      <c r="E258" s="27">
        <f>IF('Piano Ammortamento'!$A$258="","",'Piano Ammortamento'!$C$258*'Calcolo Mutuo'!$E$7)</f>
        <v/>
      </c>
      <c r="F258" s="27">
        <f>IF('Piano Ammortamento'!$A$258="","",'Piano Ammortamento'!$D$258-'Piano Ammortamento'!$E$258)</f>
        <v/>
      </c>
      <c r="G258" s="27">
        <f>IF('Piano Ammortamento'!$A$258="","",MAX(0,'Piano Ammortamento'!$C$258-'Piano Ammortamento'!$F$258))</f>
        <v/>
      </c>
      <c r="H258" s="27">
        <f>IF('Piano Ammortamento'!$A$258="","",'Piano Ammortamento'!$H$257+'Piano Ammortamento'!$E$258)</f>
        <v/>
      </c>
      <c r="I258" s="27">
        <f>IF('Piano Ammortamento'!$A$258="","",'Piano Ammortamento'!$I$257+'Piano Ammortamento'!$F$258)</f>
        <v/>
      </c>
      <c r="J258" s="42">
        <f>IF('Piano Ammortamento'!$A$258="","",IFERROR('Piano Ammortamento'!$E$258/'Piano Ammortamento'!$D$258,0))</f>
        <v/>
      </c>
      <c r="K258" s="29">
        <f>IF('Piano Ammortamento'!$A$258="","",IF('Piano Ammortamento'!$G$258&lt;=0,"Estinta","In corso"))</f>
        <v/>
      </c>
    </row>
    <row r="259">
      <c r="A259" s="20">
        <f>IF('Piano Ammortamento'!$A$258="","",IF('Piano Ammortamento'!$A$258&lt;'Calcolo Mutuo'!$E$6,'Piano Ammortamento'!$A$258+1,""))</f>
        <v/>
      </c>
      <c r="B259" s="39">
        <f>IF('Piano Ammortamento'!$A$259="","",EDATE('Calcolo Mutuo'!$B$12,'Piano Ammortamento'!$A$259-1))</f>
        <v/>
      </c>
      <c r="C259" s="22">
        <f>IF('Piano Ammortamento'!$A$259="","",'Piano Ammortamento'!$G$258)</f>
        <v/>
      </c>
      <c r="D259" s="22">
        <f>IF('Piano Ammortamento'!$A$259="","",IFERROR(-PMT('Calcolo Mutuo'!$E$7,'Calcolo Mutuo'!$E$6,'Calcolo Mutuo'!$B$8),0))</f>
        <v/>
      </c>
      <c r="E259" s="22">
        <f>IF('Piano Ammortamento'!$A$259="","",'Piano Ammortamento'!$C$259*'Calcolo Mutuo'!$E$7)</f>
        <v/>
      </c>
      <c r="F259" s="22">
        <f>IF('Piano Ammortamento'!$A$259="","",'Piano Ammortamento'!$D$259-'Piano Ammortamento'!$E$259)</f>
        <v/>
      </c>
      <c r="G259" s="22">
        <f>IF('Piano Ammortamento'!$A$259="","",MAX(0,'Piano Ammortamento'!$C$259-'Piano Ammortamento'!$F$259))</f>
        <v/>
      </c>
      <c r="H259" s="22">
        <f>IF('Piano Ammortamento'!$A$259="","",'Piano Ammortamento'!$H$258+'Piano Ammortamento'!$E$259)</f>
        <v/>
      </c>
      <c r="I259" s="22">
        <f>IF('Piano Ammortamento'!$A$259="","",'Piano Ammortamento'!$I$258+'Piano Ammortamento'!$F$259)</f>
        <v/>
      </c>
      <c r="J259" s="40">
        <f>IF('Piano Ammortamento'!$A$259="","",IFERROR('Piano Ammortamento'!$E$259/'Piano Ammortamento'!$D$259,0))</f>
        <v/>
      </c>
      <c r="K259" s="24">
        <f>IF('Piano Ammortamento'!$A$259="","",IF('Piano Ammortamento'!$G$259&lt;=0,"Estinta","In corso"))</f>
        <v/>
      </c>
    </row>
    <row r="260">
      <c r="A260" s="25">
        <f>IF('Piano Ammortamento'!$A$259="","",IF('Piano Ammortamento'!$A$259&lt;'Calcolo Mutuo'!$E$6,'Piano Ammortamento'!$A$259+1,""))</f>
        <v/>
      </c>
      <c r="B260" s="41">
        <f>IF('Piano Ammortamento'!$A$260="","",EDATE('Calcolo Mutuo'!$B$12,'Piano Ammortamento'!$A$260-1))</f>
        <v/>
      </c>
      <c r="C260" s="27">
        <f>IF('Piano Ammortamento'!$A$260="","",'Piano Ammortamento'!$G$259)</f>
        <v/>
      </c>
      <c r="D260" s="27">
        <f>IF('Piano Ammortamento'!$A$260="","",IFERROR(-PMT('Calcolo Mutuo'!$E$7,'Calcolo Mutuo'!$E$6,'Calcolo Mutuo'!$B$8),0))</f>
        <v/>
      </c>
      <c r="E260" s="27">
        <f>IF('Piano Ammortamento'!$A$260="","",'Piano Ammortamento'!$C$260*'Calcolo Mutuo'!$E$7)</f>
        <v/>
      </c>
      <c r="F260" s="27">
        <f>IF('Piano Ammortamento'!$A$260="","",'Piano Ammortamento'!$D$260-'Piano Ammortamento'!$E$260)</f>
        <v/>
      </c>
      <c r="G260" s="27">
        <f>IF('Piano Ammortamento'!$A$260="","",MAX(0,'Piano Ammortamento'!$C$260-'Piano Ammortamento'!$F$260))</f>
        <v/>
      </c>
      <c r="H260" s="27">
        <f>IF('Piano Ammortamento'!$A$260="","",'Piano Ammortamento'!$H$259+'Piano Ammortamento'!$E$260)</f>
        <v/>
      </c>
      <c r="I260" s="27">
        <f>IF('Piano Ammortamento'!$A$260="","",'Piano Ammortamento'!$I$259+'Piano Ammortamento'!$F$260)</f>
        <v/>
      </c>
      <c r="J260" s="42">
        <f>IF('Piano Ammortamento'!$A$260="","",IFERROR('Piano Ammortamento'!$E$260/'Piano Ammortamento'!$D$260,0))</f>
        <v/>
      </c>
      <c r="K260" s="29">
        <f>IF('Piano Ammortamento'!$A$260="","",IF('Piano Ammortamento'!$G$260&lt;=0,"Estinta","In corso"))</f>
        <v/>
      </c>
    </row>
    <row r="261">
      <c r="A261" s="20">
        <f>IF('Piano Ammortamento'!$A$260="","",IF('Piano Ammortamento'!$A$260&lt;'Calcolo Mutuo'!$E$6,'Piano Ammortamento'!$A$260+1,""))</f>
        <v/>
      </c>
      <c r="B261" s="39">
        <f>IF('Piano Ammortamento'!$A$261="","",EDATE('Calcolo Mutuo'!$B$12,'Piano Ammortamento'!$A$261-1))</f>
        <v/>
      </c>
      <c r="C261" s="22">
        <f>IF('Piano Ammortamento'!$A$261="","",'Piano Ammortamento'!$G$260)</f>
        <v/>
      </c>
      <c r="D261" s="22">
        <f>IF('Piano Ammortamento'!$A$261="","",IFERROR(-PMT('Calcolo Mutuo'!$E$7,'Calcolo Mutuo'!$E$6,'Calcolo Mutuo'!$B$8),0))</f>
        <v/>
      </c>
      <c r="E261" s="22">
        <f>IF('Piano Ammortamento'!$A$261="","",'Piano Ammortamento'!$C$261*'Calcolo Mutuo'!$E$7)</f>
        <v/>
      </c>
      <c r="F261" s="22">
        <f>IF('Piano Ammortamento'!$A$261="","",'Piano Ammortamento'!$D$261-'Piano Ammortamento'!$E$261)</f>
        <v/>
      </c>
      <c r="G261" s="22">
        <f>IF('Piano Ammortamento'!$A$261="","",MAX(0,'Piano Ammortamento'!$C$261-'Piano Ammortamento'!$F$261))</f>
        <v/>
      </c>
      <c r="H261" s="22">
        <f>IF('Piano Ammortamento'!$A$261="","",'Piano Ammortamento'!$H$260+'Piano Ammortamento'!$E$261)</f>
        <v/>
      </c>
      <c r="I261" s="22">
        <f>IF('Piano Ammortamento'!$A$261="","",'Piano Ammortamento'!$I$260+'Piano Ammortamento'!$F$261)</f>
        <v/>
      </c>
      <c r="J261" s="40">
        <f>IF('Piano Ammortamento'!$A$261="","",IFERROR('Piano Ammortamento'!$E$261/'Piano Ammortamento'!$D$261,0))</f>
        <v/>
      </c>
      <c r="K261" s="24">
        <f>IF('Piano Ammortamento'!$A$261="","",IF('Piano Ammortamento'!$G$261&lt;=0,"Estinta","In corso"))</f>
        <v/>
      </c>
    </row>
    <row r="262">
      <c r="A262" s="25">
        <f>IF('Piano Ammortamento'!$A$261="","",IF('Piano Ammortamento'!$A$261&lt;'Calcolo Mutuo'!$E$6,'Piano Ammortamento'!$A$261+1,""))</f>
        <v/>
      </c>
      <c r="B262" s="41">
        <f>IF('Piano Ammortamento'!$A$262="","",EDATE('Calcolo Mutuo'!$B$12,'Piano Ammortamento'!$A$262-1))</f>
        <v/>
      </c>
      <c r="C262" s="27">
        <f>IF('Piano Ammortamento'!$A$262="","",'Piano Ammortamento'!$G$261)</f>
        <v/>
      </c>
      <c r="D262" s="27">
        <f>IF('Piano Ammortamento'!$A$262="","",IFERROR(-PMT('Calcolo Mutuo'!$E$7,'Calcolo Mutuo'!$E$6,'Calcolo Mutuo'!$B$8),0))</f>
        <v/>
      </c>
      <c r="E262" s="27">
        <f>IF('Piano Ammortamento'!$A$262="","",'Piano Ammortamento'!$C$262*'Calcolo Mutuo'!$E$7)</f>
        <v/>
      </c>
      <c r="F262" s="27">
        <f>IF('Piano Ammortamento'!$A$262="","",'Piano Ammortamento'!$D$262-'Piano Ammortamento'!$E$262)</f>
        <v/>
      </c>
      <c r="G262" s="27">
        <f>IF('Piano Ammortamento'!$A$262="","",MAX(0,'Piano Ammortamento'!$C$262-'Piano Ammortamento'!$F$262))</f>
        <v/>
      </c>
      <c r="H262" s="27">
        <f>IF('Piano Ammortamento'!$A$262="","",'Piano Ammortamento'!$H$261+'Piano Ammortamento'!$E$262)</f>
        <v/>
      </c>
      <c r="I262" s="27">
        <f>IF('Piano Ammortamento'!$A$262="","",'Piano Ammortamento'!$I$261+'Piano Ammortamento'!$F$262)</f>
        <v/>
      </c>
      <c r="J262" s="42">
        <f>IF('Piano Ammortamento'!$A$262="","",IFERROR('Piano Ammortamento'!$E$262/'Piano Ammortamento'!$D$262,0))</f>
        <v/>
      </c>
      <c r="K262" s="29">
        <f>IF('Piano Ammortamento'!$A$262="","",IF('Piano Ammortamento'!$G$262&lt;=0,"Estinta","In corso"))</f>
        <v/>
      </c>
    </row>
    <row r="263">
      <c r="A263" s="20">
        <f>IF('Piano Ammortamento'!$A$262="","",IF('Piano Ammortamento'!$A$262&lt;'Calcolo Mutuo'!$E$6,'Piano Ammortamento'!$A$262+1,""))</f>
        <v/>
      </c>
      <c r="B263" s="39">
        <f>IF('Piano Ammortamento'!$A$263="","",EDATE('Calcolo Mutuo'!$B$12,'Piano Ammortamento'!$A$263-1))</f>
        <v/>
      </c>
      <c r="C263" s="22">
        <f>IF('Piano Ammortamento'!$A$263="","",'Piano Ammortamento'!$G$262)</f>
        <v/>
      </c>
      <c r="D263" s="22">
        <f>IF('Piano Ammortamento'!$A$263="","",IFERROR(-PMT('Calcolo Mutuo'!$E$7,'Calcolo Mutuo'!$E$6,'Calcolo Mutuo'!$B$8),0))</f>
        <v/>
      </c>
      <c r="E263" s="22">
        <f>IF('Piano Ammortamento'!$A$263="","",'Piano Ammortamento'!$C$263*'Calcolo Mutuo'!$E$7)</f>
        <v/>
      </c>
      <c r="F263" s="22">
        <f>IF('Piano Ammortamento'!$A$263="","",'Piano Ammortamento'!$D$263-'Piano Ammortamento'!$E$263)</f>
        <v/>
      </c>
      <c r="G263" s="22">
        <f>IF('Piano Ammortamento'!$A$263="","",MAX(0,'Piano Ammortamento'!$C$263-'Piano Ammortamento'!$F$263))</f>
        <v/>
      </c>
      <c r="H263" s="22">
        <f>IF('Piano Ammortamento'!$A$263="","",'Piano Ammortamento'!$H$262+'Piano Ammortamento'!$E$263)</f>
        <v/>
      </c>
      <c r="I263" s="22">
        <f>IF('Piano Ammortamento'!$A$263="","",'Piano Ammortamento'!$I$262+'Piano Ammortamento'!$F$263)</f>
        <v/>
      </c>
      <c r="J263" s="40">
        <f>IF('Piano Ammortamento'!$A$263="","",IFERROR('Piano Ammortamento'!$E$263/'Piano Ammortamento'!$D$263,0))</f>
        <v/>
      </c>
      <c r="K263" s="24">
        <f>IF('Piano Ammortamento'!$A$263="","",IF('Piano Ammortamento'!$G$263&lt;=0,"Estinta","In corso"))</f>
        <v/>
      </c>
    </row>
    <row r="264">
      <c r="A264" s="25">
        <f>IF('Piano Ammortamento'!$A$263="","",IF('Piano Ammortamento'!$A$263&lt;'Calcolo Mutuo'!$E$6,'Piano Ammortamento'!$A$263+1,""))</f>
        <v/>
      </c>
      <c r="B264" s="41">
        <f>IF('Piano Ammortamento'!$A$264="","",EDATE('Calcolo Mutuo'!$B$12,'Piano Ammortamento'!$A$264-1))</f>
        <v/>
      </c>
      <c r="C264" s="27">
        <f>IF('Piano Ammortamento'!$A$264="","",'Piano Ammortamento'!$G$263)</f>
        <v/>
      </c>
      <c r="D264" s="27">
        <f>IF('Piano Ammortamento'!$A$264="","",IFERROR(-PMT('Calcolo Mutuo'!$E$7,'Calcolo Mutuo'!$E$6,'Calcolo Mutuo'!$B$8),0))</f>
        <v/>
      </c>
      <c r="E264" s="27">
        <f>IF('Piano Ammortamento'!$A$264="","",'Piano Ammortamento'!$C$264*'Calcolo Mutuo'!$E$7)</f>
        <v/>
      </c>
      <c r="F264" s="27">
        <f>IF('Piano Ammortamento'!$A$264="","",'Piano Ammortamento'!$D$264-'Piano Ammortamento'!$E$264)</f>
        <v/>
      </c>
      <c r="G264" s="27">
        <f>IF('Piano Ammortamento'!$A$264="","",MAX(0,'Piano Ammortamento'!$C$264-'Piano Ammortamento'!$F$264))</f>
        <v/>
      </c>
      <c r="H264" s="27">
        <f>IF('Piano Ammortamento'!$A$264="","",'Piano Ammortamento'!$H$263+'Piano Ammortamento'!$E$264)</f>
        <v/>
      </c>
      <c r="I264" s="27">
        <f>IF('Piano Ammortamento'!$A$264="","",'Piano Ammortamento'!$I$263+'Piano Ammortamento'!$F$264)</f>
        <v/>
      </c>
      <c r="J264" s="42">
        <f>IF('Piano Ammortamento'!$A$264="","",IFERROR('Piano Ammortamento'!$E$264/'Piano Ammortamento'!$D$264,0))</f>
        <v/>
      </c>
      <c r="K264" s="29">
        <f>IF('Piano Ammortamento'!$A$264="","",IF('Piano Ammortamento'!$G$264&lt;=0,"Estinta","In corso"))</f>
        <v/>
      </c>
    </row>
    <row r="265">
      <c r="A265" s="20">
        <f>IF('Piano Ammortamento'!$A$264="","",IF('Piano Ammortamento'!$A$264&lt;'Calcolo Mutuo'!$E$6,'Piano Ammortamento'!$A$264+1,""))</f>
        <v/>
      </c>
      <c r="B265" s="39">
        <f>IF('Piano Ammortamento'!$A$265="","",EDATE('Calcolo Mutuo'!$B$12,'Piano Ammortamento'!$A$265-1))</f>
        <v/>
      </c>
      <c r="C265" s="22">
        <f>IF('Piano Ammortamento'!$A$265="","",'Piano Ammortamento'!$G$264)</f>
        <v/>
      </c>
      <c r="D265" s="22">
        <f>IF('Piano Ammortamento'!$A$265="","",IFERROR(-PMT('Calcolo Mutuo'!$E$7,'Calcolo Mutuo'!$E$6,'Calcolo Mutuo'!$B$8),0))</f>
        <v/>
      </c>
      <c r="E265" s="22">
        <f>IF('Piano Ammortamento'!$A$265="","",'Piano Ammortamento'!$C$265*'Calcolo Mutuo'!$E$7)</f>
        <v/>
      </c>
      <c r="F265" s="22">
        <f>IF('Piano Ammortamento'!$A$265="","",'Piano Ammortamento'!$D$265-'Piano Ammortamento'!$E$265)</f>
        <v/>
      </c>
      <c r="G265" s="22">
        <f>IF('Piano Ammortamento'!$A$265="","",MAX(0,'Piano Ammortamento'!$C$265-'Piano Ammortamento'!$F$265))</f>
        <v/>
      </c>
      <c r="H265" s="22">
        <f>IF('Piano Ammortamento'!$A$265="","",'Piano Ammortamento'!$H$264+'Piano Ammortamento'!$E$265)</f>
        <v/>
      </c>
      <c r="I265" s="22">
        <f>IF('Piano Ammortamento'!$A$265="","",'Piano Ammortamento'!$I$264+'Piano Ammortamento'!$F$265)</f>
        <v/>
      </c>
      <c r="J265" s="40">
        <f>IF('Piano Ammortamento'!$A$265="","",IFERROR('Piano Ammortamento'!$E$265/'Piano Ammortamento'!$D$265,0))</f>
        <v/>
      </c>
      <c r="K265" s="24">
        <f>IF('Piano Ammortamento'!$A$265="","",IF('Piano Ammortamento'!$G$265&lt;=0,"Estinta","In corso"))</f>
        <v/>
      </c>
    </row>
    <row r="266">
      <c r="A266" s="25">
        <f>IF('Piano Ammortamento'!$A$265="","",IF('Piano Ammortamento'!$A$265&lt;'Calcolo Mutuo'!$E$6,'Piano Ammortamento'!$A$265+1,""))</f>
        <v/>
      </c>
      <c r="B266" s="41">
        <f>IF('Piano Ammortamento'!$A$266="","",EDATE('Calcolo Mutuo'!$B$12,'Piano Ammortamento'!$A$266-1))</f>
        <v/>
      </c>
      <c r="C266" s="27">
        <f>IF('Piano Ammortamento'!$A$266="","",'Piano Ammortamento'!$G$265)</f>
        <v/>
      </c>
      <c r="D266" s="27">
        <f>IF('Piano Ammortamento'!$A$266="","",IFERROR(-PMT('Calcolo Mutuo'!$E$7,'Calcolo Mutuo'!$E$6,'Calcolo Mutuo'!$B$8),0))</f>
        <v/>
      </c>
      <c r="E266" s="27">
        <f>IF('Piano Ammortamento'!$A$266="","",'Piano Ammortamento'!$C$266*'Calcolo Mutuo'!$E$7)</f>
        <v/>
      </c>
      <c r="F266" s="27">
        <f>IF('Piano Ammortamento'!$A$266="","",'Piano Ammortamento'!$D$266-'Piano Ammortamento'!$E$266)</f>
        <v/>
      </c>
      <c r="G266" s="27">
        <f>IF('Piano Ammortamento'!$A$266="","",MAX(0,'Piano Ammortamento'!$C$266-'Piano Ammortamento'!$F$266))</f>
        <v/>
      </c>
      <c r="H266" s="27">
        <f>IF('Piano Ammortamento'!$A$266="","",'Piano Ammortamento'!$H$265+'Piano Ammortamento'!$E$266)</f>
        <v/>
      </c>
      <c r="I266" s="27">
        <f>IF('Piano Ammortamento'!$A$266="","",'Piano Ammortamento'!$I$265+'Piano Ammortamento'!$F$266)</f>
        <v/>
      </c>
      <c r="J266" s="42">
        <f>IF('Piano Ammortamento'!$A$266="","",IFERROR('Piano Ammortamento'!$E$266/'Piano Ammortamento'!$D$266,0))</f>
        <v/>
      </c>
      <c r="K266" s="29">
        <f>IF('Piano Ammortamento'!$A$266="","",IF('Piano Ammortamento'!$G$266&lt;=0,"Estinta","In corso"))</f>
        <v/>
      </c>
    </row>
    <row r="267">
      <c r="A267" s="20">
        <f>IF('Piano Ammortamento'!$A$266="","",IF('Piano Ammortamento'!$A$266&lt;'Calcolo Mutuo'!$E$6,'Piano Ammortamento'!$A$266+1,""))</f>
        <v/>
      </c>
      <c r="B267" s="39">
        <f>IF('Piano Ammortamento'!$A$267="","",EDATE('Calcolo Mutuo'!$B$12,'Piano Ammortamento'!$A$267-1))</f>
        <v/>
      </c>
      <c r="C267" s="22">
        <f>IF('Piano Ammortamento'!$A$267="","",'Piano Ammortamento'!$G$266)</f>
        <v/>
      </c>
      <c r="D267" s="22">
        <f>IF('Piano Ammortamento'!$A$267="","",IFERROR(-PMT('Calcolo Mutuo'!$E$7,'Calcolo Mutuo'!$E$6,'Calcolo Mutuo'!$B$8),0))</f>
        <v/>
      </c>
      <c r="E267" s="22">
        <f>IF('Piano Ammortamento'!$A$267="","",'Piano Ammortamento'!$C$267*'Calcolo Mutuo'!$E$7)</f>
        <v/>
      </c>
      <c r="F267" s="22">
        <f>IF('Piano Ammortamento'!$A$267="","",'Piano Ammortamento'!$D$267-'Piano Ammortamento'!$E$267)</f>
        <v/>
      </c>
      <c r="G267" s="22">
        <f>IF('Piano Ammortamento'!$A$267="","",MAX(0,'Piano Ammortamento'!$C$267-'Piano Ammortamento'!$F$267))</f>
        <v/>
      </c>
      <c r="H267" s="22">
        <f>IF('Piano Ammortamento'!$A$267="","",'Piano Ammortamento'!$H$266+'Piano Ammortamento'!$E$267)</f>
        <v/>
      </c>
      <c r="I267" s="22">
        <f>IF('Piano Ammortamento'!$A$267="","",'Piano Ammortamento'!$I$266+'Piano Ammortamento'!$F$267)</f>
        <v/>
      </c>
      <c r="J267" s="40">
        <f>IF('Piano Ammortamento'!$A$267="","",IFERROR('Piano Ammortamento'!$E$267/'Piano Ammortamento'!$D$267,0))</f>
        <v/>
      </c>
      <c r="K267" s="24">
        <f>IF('Piano Ammortamento'!$A$267="","",IF('Piano Ammortamento'!$G$267&lt;=0,"Estinta","In corso"))</f>
        <v/>
      </c>
    </row>
    <row r="268">
      <c r="A268" s="25">
        <f>IF('Piano Ammortamento'!$A$267="","",IF('Piano Ammortamento'!$A$267&lt;'Calcolo Mutuo'!$E$6,'Piano Ammortamento'!$A$267+1,""))</f>
        <v/>
      </c>
      <c r="B268" s="41">
        <f>IF('Piano Ammortamento'!$A$268="","",EDATE('Calcolo Mutuo'!$B$12,'Piano Ammortamento'!$A$268-1))</f>
        <v/>
      </c>
      <c r="C268" s="27">
        <f>IF('Piano Ammortamento'!$A$268="","",'Piano Ammortamento'!$G$267)</f>
        <v/>
      </c>
      <c r="D268" s="27">
        <f>IF('Piano Ammortamento'!$A$268="","",IFERROR(-PMT('Calcolo Mutuo'!$E$7,'Calcolo Mutuo'!$E$6,'Calcolo Mutuo'!$B$8),0))</f>
        <v/>
      </c>
      <c r="E268" s="27">
        <f>IF('Piano Ammortamento'!$A$268="","",'Piano Ammortamento'!$C$268*'Calcolo Mutuo'!$E$7)</f>
        <v/>
      </c>
      <c r="F268" s="27">
        <f>IF('Piano Ammortamento'!$A$268="","",'Piano Ammortamento'!$D$268-'Piano Ammortamento'!$E$268)</f>
        <v/>
      </c>
      <c r="G268" s="27">
        <f>IF('Piano Ammortamento'!$A$268="","",MAX(0,'Piano Ammortamento'!$C$268-'Piano Ammortamento'!$F$268))</f>
        <v/>
      </c>
      <c r="H268" s="27">
        <f>IF('Piano Ammortamento'!$A$268="","",'Piano Ammortamento'!$H$267+'Piano Ammortamento'!$E$268)</f>
        <v/>
      </c>
      <c r="I268" s="27">
        <f>IF('Piano Ammortamento'!$A$268="","",'Piano Ammortamento'!$I$267+'Piano Ammortamento'!$F$268)</f>
        <v/>
      </c>
      <c r="J268" s="42">
        <f>IF('Piano Ammortamento'!$A$268="","",IFERROR('Piano Ammortamento'!$E$268/'Piano Ammortamento'!$D$268,0))</f>
        <v/>
      </c>
      <c r="K268" s="29">
        <f>IF('Piano Ammortamento'!$A$268="","",IF('Piano Ammortamento'!$G$268&lt;=0,"Estinta","In corso"))</f>
        <v/>
      </c>
    </row>
    <row r="269">
      <c r="A269" s="20">
        <f>IF('Piano Ammortamento'!$A$268="","",IF('Piano Ammortamento'!$A$268&lt;'Calcolo Mutuo'!$E$6,'Piano Ammortamento'!$A$268+1,""))</f>
        <v/>
      </c>
      <c r="B269" s="39">
        <f>IF('Piano Ammortamento'!$A$269="","",EDATE('Calcolo Mutuo'!$B$12,'Piano Ammortamento'!$A$269-1))</f>
        <v/>
      </c>
      <c r="C269" s="22">
        <f>IF('Piano Ammortamento'!$A$269="","",'Piano Ammortamento'!$G$268)</f>
        <v/>
      </c>
      <c r="D269" s="22">
        <f>IF('Piano Ammortamento'!$A$269="","",IFERROR(-PMT('Calcolo Mutuo'!$E$7,'Calcolo Mutuo'!$E$6,'Calcolo Mutuo'!$B$8),0))</f>
        <v/>
      </c>
      <c r="E269" s="22">
        <f>IF('Piano Ammortamento'!$A$269="","",'Piano Ammortamento'!$C$269*'Calcolo Mutuo'!$E$7)</f>
        <v/>
      </c>
      <c r="F269" s="22">
        <f>IF('Piano Ammortamento'!$A$269="","",'Piano Ammortamento'!$D$269-'Piano Ammortamento'!$E$269)</f>
        <v/>
      </c>
      <c r="G269" s="22">
        <f>IF('Piano Ammortamento'!$A$269="","",MAX(0,'Piano Ammortamento'!$C$269-'Piano Ammortamento'!$F$269))</f>
        <v/>
      </c>
      <c r="H269" s="22">
        <f>IF('Piano Ammortamento'!$A$269="","",'Piano Ammortamento'!$H$268+'Piano Ammortamento'!$E$269)</f>
        <v/>
      </c>
      <c r="I269" s="22">
        <f>IF('Piano Ammortamento'!$A$269="","",'Piano Ammortamento'!$I$268+'Piano Ammortamento'!$F$269)</f>
        <v/>
      </c>
      <c r="J269" s="40">
        <f>IF('Piano Ammortamento'!$A$269="","",IFERROR('Piano Ammortamento'!$E$269/'Piano Ammortamento'!$D$269,0))</f>
        <v/>
      </c>
      <c r="K269" s="24">
        <f>IF('Piano Ammortamento'!$A$269="","",IF('Piano Ammortamento'!$G$269&lt;=0,"Estinta","In corso"))</f>
        <v/>
      </c>
    </row>
    <row r="270">
      <c r="A270" s="25">
        <f>IF('Piano Ammortamento'!$A$269="","",IF('Piano Ammortamento'!$A$269&lt;'Calcolo Mutuo'!$E$6,'Piano Ammortamento'!$A$269+1,""))</f>
        <v/>
      </c>
      <c r="B270" s="41">
        <f>IF('Piano Ammortamento'!$A$270="","",EDATE('Calcolo Mutuo'!$B$12,'Piano Ammortamento'!$A$270-1))</f>
        <v/>
      </c>
      <c r="C270" s="27">
        <f>IF('Piano Ammortamento'!$A$270="","",'Piano Ammortamento'!$G$269)</f>
        <v/>
      </c>
      <c r="D270" s="27">
        <f>IF('Piano Ammortamento'!$A$270="","",IFERROR(-PMT('Calcolo Mutuo'!$E$7,'Calcolo Mutuo'!$E$6,'Calcolo Mutuo'!$B$8),0))</f>
        <v/>
      </c>
      <c r="E270" s="27">
        <f>IF('Piano Ammortamento'!$A$270="","",'Piano Ammortamento'!$C$270*'Calcolo Mutuo'!$E$7)</f>
        <v/>
      </c>
      <c r="F270" s="27">
        <f>IF('Piano Ammortamento'!$A$270="","",'Piano Ammortamento'!$D$270-'Piano Ammortamento'!$E$270)</f>
        <v/>
      </c>
      <c r="G270" s="27">
        <f>IF('Piano Ammortamento'!$A$270="","",MAX(0,'Piano Ammortamento'!$C$270-'Piano Ammortamento'!$F$270))</f>
        <v/>
      </c>
      <c r="H270" s="27">
        <f>IF('Piano Ammortamento'!$A$270="","",'Piano Ammortamento'!$H$269+'Piano Ammortamento'!$E$270)</f>
        <v/>
      </c>
      <c r="I270" s="27">
        <f>IF('Piano Ammortamento'!$A$270="","",'Piano Ammortamento'!$I$269+'Piano Ammortamento'!$F$270)</f>
        <v/>
      </c>
      <c r="J270" s="42">
        <f>IF('Piano Ammortamento'!$A$270="","",IFERROR('Piano Ammortamento'!$E$270/'Piano Ammortamento'!$D$270,0))</f>
        <v/>
      </c>
      <c r="K270" s="29">
        <f>IF('Piano Ammortamento'!$A$270="","",IF('Piano Ammortamento'!$G$270&lt;=0,"Estinta","In corso"))</f>
        <v/>
      </c>
    </row>
    <row r="271">
      <c r="A271" s="20">
        <f>IF('Piano Ammortamento'!$A$270="","",IF('Piano Ammortamento'!$A$270&lt;'Calcolo Mutuo'!$E$6,'Piano Ammortamento'!$A$270+1,""))</f>
        <v/>
      </c>
      <c r="B271" s="39">
        <f>IF('Piano Ammortamento'!$A$271="","",EDATE('Calcolo Mutuo'!$B$12,'Piano Ammortamento'!$A$271-1))</f>
        <v/>
      </c>
      <c r="C271" s="22">
        <f>IF('Piano Ammortamento'!$A$271="","",'Piano Ammortamento'!$G$270)</f>
        <v/>
      </c>
      <c r="D271" s="22">
        <f>IF('Piano Ammortamento'!$A$271="","",IFERROR(-PMT('Calcolo Mutuo'!$E$7,'Calcolo Mutuo'!$E$6,'Calcolo Mutuo'!$B$8),0))</f>
        <v/>
      </c>
      <c r="E271" s="22">
        <f>IF('Piano Ammortamento'!$A$271="","",'Piano Ammortamento'!$C$271*'Calcolo Mutuo'!$E$7)</f>
        <v/>
      </c>
      <c r="F271" s="22">
        <f>IF('Piano Ammortamento'!$A$271="","",'Piano Ammortamento'!$D$271-'Piano Ammortamento'!$E$271)</f>
        <v/>
      </c>
      <c r="G271" s="22">
        <f>IF('Piano Ammortamento'!$A$271="","",MAX(0,'Piano Ammortamento'!$C$271-'Piano Ammortamento'!$F$271))</f>
        <v/>
      </c>
      <c r="H271" s="22">
        <f>IF('Piano Ammortamento'!$A$271="","",'Piano Ammortamento'!$H$270+'Piano Ammortamento'!$E$271)</f>
        <v/>
      </c>
      <c r="I271" s="22">
        <f>IF('Piano Ammortamento'!$A$271="","",'Piano Ammortamento'!$I$270+'Piano Ammortamento'!$F$271)</f>
        <v/>
      </c>
      <c r="J271" s="40">
        <f>IF('Piano Ammortamento'!$A$271="","",IFERROR('Piano Ammortamento'!$E$271/'Piano Ammortamento'!$D$271,0))</f>
        <v/>
      </c>
      <c r="K271" s="24">
        <f>IF('Piano Ammortamento'!$A$271="","",IF('Piano Ammortamento'!$G$271&lt;=0,"Estinta","In corso"))</f>
        <v/>
      </c>
    </row>
    <row r="272">
      <c r="A272" s="25">
        <f>IF('Piano Ammortamento'!$A$271="","",IF('Piano Ammortamento'!$A$271&lt;'Calcolo Mutuo'!$E$6,'Piano Ammortamento'!$A$271+1,""))</f>
        <v/>
      </c>
      <c r="B272" s="41">
        <f>IF('Piano Ammortamento'!$A$272="","",EDATE('Calcolo Mutuo'!$B$12,'Piano Ammortamento'!$A$272-1))</f>
        <v/>
      </c>
      <c r="C272" s="27">
        <f>IF('Piano Ammortamento'!$A$272="","",'Piano Ammortamento'!$G$271)</f>
        <v/>
      </c>
      <c r="D272" s="27">
        <f>IF('Piano Ammortamento'!$A$272="","",IFERROR(-PMT('Calcolo Mutuo'!$E$7,'Calcolo Mutuo'!$E$6,'Calcolo Mutuo'!$B$8),0))</f>
        <v/>
      </c>
      <c r="E272" s="27">
        <f>IF('Piano Ammortamento'!$A$272="","",'Piano Ammortamento'!$C$272*'Calcolo Mutuo'!$E$7)</f>
        <v/>
      </c>
      <c r="F272" s="27">
        <f>IF('Piano Ammortamento'!$A$272="","",'Piano Ammortamento'!$D$272-'Piano Ammortamento'!$E$272)</f>
        <v/>
      </c>
      <c r="G272" s="27">
        <f>IF('Piano Ammortamento'!$A$272="","",MAX(0,'Piano Ammortamento'!$C$272-'Piano Ammortamento'!$F$272))</f>
        <v/>
      </c>
      <c r="H272" s="27">
        <f>IF('Piano Ammortamento'!$A$272="","",'Piano Ammortamento'!$H$271+'Piano Ammortamento'!$E$272)</f>
        <v/>
      </c>
      <c r="I272" s="27">
        <f>IF('Piano Ammortamento'!$A$272="","",'Piano Ammortamento'!$I$271+'Piano Ammortamento'!$F$272)</f>
        <v/>
      </c>
      <c r="J272" s="42">
        <f>IF('Piano Ammortamento'!$A$272="","",IFERROR('Piano Ammortamento'!$E$272/'Piano Ammortamento'!$D$272,0))</f>
        <v/>
      </c>
      <c r="K272" s="29">
        <f>IF('Piano Ammortamento'!$A$272="","",IF('Piano Ammortamento'!$G$272&lt;=0,"Estinta","In corso"))</f>
        <v/>
      </c>
    </row>
    <row r="273">
      <c r="A273" s="20">
        <f>IF('Piano Ammortamento'!$A$272="","",IF('Piano Ammortamento'!$A$272&lt;'Calcolo Mutuo'!$E$6,'Piano Ammortamento'!$A$272+1,""))</f>
        <v/>
      </c>
      <c r="B273" s="39">
        <f>IF('Piano Ammortamento'!$A$273="","",EDATE('Calcolo Mutuo'!$B$12,'Piano Ammortamento'!$A$273-1))</f>
        <v/>
      </c>
      <c r="C273" s="22">
        <f>IF('Piano Ammortamento'!$A$273="","",'Piano Ammortamento'!$G$272)</f>
        <v/>
      </c>
      <c r="D273" s="22">
        <f>IF('Piano Ammortamento'!$A$273="","",IFERROR(-PMT('Calcolo Mutuo'!$E$7,'Calcolo Mutuo'!$E$6,'Calcolo Mutuo'!$B$8),0))</f>
        <v/>
      </c>
      <c r="E273" s="22">
        <f>IF('Piano Ammortamento'!$A$273="","",'Piano Ammortamento'!$C$273*'Calcolo Mutuo'!$E$7)</f>
        <v/>
      </c>
      <c r="F273" s="22">
        <f>IF('Piano Ammortamento'!$A$273="","",'Piano Ammortamento'!$D$273-'Piano Ammortamento'!$E$273)</f>
        <v/>
      </c>
      <c r="G273" s="22">
        <f>IF('Piano Ammortamento'!$A$273="","",MAX(0,'Piano Ammortamento'!$C$273-'Piano Ammortamento'!$F$273))</f>
        <v/>
      </c>
      <c r="H273" s="22">
        <f>IF('Piano Ammortamento'!$A$273="","",'Piano Ammortamento'!$H$272+'Piano Ammortamento'!$E$273)</f>
        <v/>
      </c>
      <c r="I273" s="22">
        <f>IF('Piano Ammortamento'!$A$273="","",'Piano Ammortamento'!$I$272+'Piano Ammortamento'!$F$273)</f>
        <v/>
      </c>
      <c r="J273" s="40">
        <f>IF('Piano Ammortamento'!$A$273="","",IFERROR('Piano Ammortamento'!$E$273/'Piano Ammortamento'!$D$273,0))</f>
        <v/>
      </c>
      <c r="K273" s="24">
        <f>IF('Piano Ammortamento'!$A$273="","",IF('Piano Ammortamento'!$G$273&lt;=0,"Estinta","In corso"))</f>
        <v/>
      </c>
    </row>
    <row r="274">
      <c r="A274" s="25">
        <f>IF('Piano Ammortamento'!$A$273="","",IF('Piano Ammortamento'!$A$273&lt;'Calcolo Mutuo'!$E$6,'Piano Ammortamento'!$A$273+1,""))</f>
        <v/>
      </c>
      <c r="B274" s="41">
        <f>IF('Piano Ammortamento'!$A$274="","",EDATE('Calcolo Mutuo'!$B$12,'Piano Ammortamento'!$A$274-1))</f>
        <v/>
      </c>
      <c r="C274" s="27">
        <f>IF('Piano Ammortamento'!$A$274="","",'Piano Ammortamento'!$G$273)</f>
        <v/>
      </c>
      <c r="D274" s="27">
        <f>IF('Piano Ammortamento'!$A$274="","",IFERROR(-PMT('Calcolo Mutuo'!$E$7,'Calcolo Mutuo'!$E$6,'Calcolo Mutuo'!$B$8),0))</f>
        <v/>
      </c>
      <c r="E274" s="27">
        <f>IF('Piano Ammortamento'!$A$274="","",'Piano Ammortamento'!$C$274*'Calcolo Mutuo'!$E$7)</f>
        <v/>
      </c>
      <c r="F274" s="27">
        <f>IF('Piano Ammortamento'!$A$274="","",'Piano Ammortamento'!$D$274-'Piano Ammortamento'!$E$274)</f>
        <v/>
      </c>
      <c r="G274" s="27">
        <f>IF('Piano Ammortamento'!$A$274="","",MAX(0,'Piano Ammortamento'!$C$274-'Piano Ammortamento'!$F$274))</f>
        <v/>
      </c>
      <c r="H274" s="27">
        <f>IF('Piano Ammortamento'!$A$274="","",'Piano Ammortamento'!$H$273+'Piano Ammortamento'!$E$274)</f>
        <v/>
      </c>
      <c r="I274" s="27">
        <f>IF('Piano Ammortamento'!$A$274="","",'Piano Ammortamento'!$I$273+'Piano Ammortamento'!$F$274)</f>
        <v/>
      </c>
      <c r="J274" s="42">
        <f>IF('Piano Ammortamento'!$A$274="","",IFERROR('Piano Ammortamento'!$E$274/'Piano Ammortamento'!$D$274,0))</f>
        <v/>
      </c>
      <c r="K274" s="29">
        <f>IF('Piano Ammortamento'!$A$274="","",IF('Piano Ammortamento'!$G$274&lt;=0,"Estinta","In corso"))</f>
        <v/>
      </c>
    </row>
    <row r="275">
      <c r="A275" s="20">
        <f>IF('Piano Ammortamento'!$A$274="","",IF('Piano Ammortamento'!$A$274&lt;'Calcolo Mutuo'!$E$6,'Piano Ammortamento'!$A$274+1,""))</f>
        <v/>
      </c>
      <c r="B275" s="39">
        <f>IF('Piano Ammortamento'!$A$275="","",EDATE('Calcolo Mutuo'!$B$12,'Piano Ammortamento'!$A$275-1))</f>
        <v/>
      </c>
      <c r="C275" s="22">
        <f>IF('Piano Ammortamento'!$A$275="","",'Piano Ammortamento'!$G$274)</f>
        <v/>
      </c>
      <c r="D275" s="22">
        <f>IF('Piano Ammortamento'!$A$275="","",IFERROR(-PMT('Calcolo Mutuo'!$E$7,'Calcolo Mutuo'!$E$6,'Calcolo Mutuo'!$B$8),0))</f>
        <v/>
      </c>
      <c r="E275" s="22">
        <f>IF('Piano Ammortamento'!$A$275="","",'Piano Ammortamento'!$C$275*'Calcolo Mutuo'!$E$7)</f>
        <v/>
      </c>
      <c r="F275" s="22">
        <f>IF('Piano Ammortamento'!$A$275="","",'Piano Ammortamento'!$D$275-'Piano Ammortamento'!$E$275)</f>
        <v/>
      </c>
      <c r="G275" s="22">
        <f>IF('Piano Ammortamento'!$A$275="","",MAX(0,'Piano Ammortamento'!$C$275-'Piano Ammortamento'!$F$275))</f>
        <v/>
      </c>
      <c r="H275" s="22">
        <f>IF('Piano Ammortamento'!$A$275="","",'Piano Ammortamento'!$H$274+'Piano Ammortamento'!$E$275)</f>
        <v/>
      </c>
      <c r="I275" s="22">
        <f>IF('Piano Ammortamento'!$A$275="","",'Piano Ammortamento'!$I$274+'Piano Ammortamento'!$F$275)</f>
        <v/>
      </c>
      <c r="J275" s="40">
        <f>IF('Piano Ammortamento'!$A$275="","",IFERROR('Piano Ammortamento'!$E$275/'Piano Ammortamento'!$D$275,0))</f>
        <v/>
      </c>
      <c r="K275" s="24">
        <f>IF('Piano Ammortamento'!$A$275="","",IF('Piano Ammortamento'!$G$275&lt;=0,"Estinta","In corso"))</f>
        <v/>
      </c>
    </row>
    <row r="276">
      <c r="A276" s="25">
        <f>IF('Piano Ammortamento'!$A$275="","",IF('Piano Ammortamento'!$A$275&lt;'Calcolo Mutuo'!$E$6,'Piano Ammortamento'!$A$275+1,""))</f>
        <v/>
      </c>
      <c r="B276" s="41">
        <f>IF('Piano Ammortamento'!$A$276="","",EDATE('Calcolo Mutuo'!$B$12,'Piano Ammortamento'!$A$276-1))</f>
        <v/>
      </c>
      <c r="C276" s="27">
        <f>IF('Piano Ammortamento'!$A$276="","",'Piano Ammortamento'!$G$275)</f>
        <v/>
      </c>
      <c r="D276" s="27">
        <f>IF('Piano Ammortamento'!$A$276="","",IFERROR(-PMT('Calcolo Mutuo'!$E$7,'Calcolo Mutuo'!$E$6,'Calcolo Mutuo'!$B$8),0))</f>
        <v/>
      </c>
      <c r="E276" s="27">
        <f>IF('Piano Ammortamento'!$A$276="","",'Piano Ammortamento'!$C$276*'Calcolo Mutuo'!$E$7)</f>
        <v/>
      </c>
      <c r="F276" s="27">
        <f>IF('Piano Ammortamento'!$A$276="","",'Piano Ammortamento'!$D$276-'Piano Ammortamento'!$E$276)</f>
        <v/>
      </c>
      <c r="G276" s="27">
        <f>IF('Piano Ammortamento'!$A$276="","",MAX(0,'Piano Ammortamento'!$C$276-'Piano Ammortamento'!$F$276))</f>
        <v/>
      </c>
      <c r="H276" s="27">
        <f>IF('Piano Ammortamento'!$A$276="","",'Piano Ammortamento'!$H$275+'Piano Ammortamento'!$E$276)</f>
        <v/>
      </c>
      <c r="I276" s="27">
        <f>IF('Piano Ammortamento'!$A$276="","",'Piano Ammortamento'!$I$275+'Piano Ammortamento'!$F$276)</f>
        <v/>
      </c>
      <c r="J276" s="42">
        <f>IF('Piano Ammortamento'!$A$276="","",IFERROR('Piano Ammortamento'!$E$276/'Piano Ammortamento'!$D$276,0))</f>
        <v/>
      </c>
      <c r="K276" s="29">
        <f>IF('Piano Ammortamento'!$A$276="","",IF('Piano Ammortamento'!$G$276&lt;=0,"Estinta","In corso"))</f>
        <v/>
      </c>
    </row>
    <row r="277">
      <c r="A277" s="20">
        <f>IF('Piano Ammortamento'!$A$276="","",IF('Piano Ammortamento'!$A$276&lt;'Calcolo Mutuo'!$E$6,'Piano Ammortamento'!$A$276+1,""))</f>
        <v/>
      </c>
      <c r="B277" s="39">
        <f>IF('Piano Ammortamento'!$A$277="","",EDATE('Calcolo Mutuo'!$B$12,'Piano Ammortamento'!$A$277-1))</f>
        <v/>
      </c>
      <c r="C277" s="22">
        <f>IF('Piano Ammortamento'!$A$277="","",'Piano Ammortamento'!$G$276)</f>
        <v/>
      </c>
      <c r="D277" s="22">
        <f>IF('Piano Ammortamento'!$A$277="","",IFERROR(-PMT('Calcolo Mutuo'!$E$7,'Calcolo Mutuo'!$E$6,'Calcolo Mutuo'!$B$8),0))</f>
        <v/>
      </c>
      <c r="E277" s="22">
        <f>IF('Piano Ammortamento'!$A$277="","",'Piano Ammortamento'!$C$277*'Calcolo Mutuo'!$E$7)</f>
        <v/>
      </c>
      <c r="F277" s="22">
        <f>IF('Piano Ammortamento'!$A$277="","",'Piano Ammortamento'!$D$277-'Piano Ammortamento'!$E$277)</f>
        <v/>
      </c>
      <c r="G277" s="22">
        <f>IF('Piano Ammortamento'!$A$277="","",MAX(0,'Piano Ammortamento'!$C$277-'Piano Ammortamento'!$F$277))</f>
        <v/>
      </c>
      <c r="H277" s="22">
        <f>IF('Piano Ammortamento'!$A$277="","",'Piano Ammortamento'!$H$276+'Piano Ammortamento'!$E$277)</f>
        <v/>
      </c>
      <c r="I277" s="22">
        <f>IF('Piano Ammortamento'!$A$277="","",'Piano Ammortamento'!$I$276+'Piano Ammortamento'!$F$277)</f>
        <v/>
      </c>
      <c r="J277" s="40">
        <f>IF('Piano Ammortamento'!$A$277="","",IFERROR('Piano Ammortamento'!$E$277/'Piano Ammortamento'!$D$277,0))</f>
        <v/>
      </c>
      <c r="K277" s="24">
        <f>IF('Piano Ammortamento'!$A$277="","",IF('Piano Ammortamento'!$G$277&lt;=0,"Estinta","In corso"))</f>
        <v/>
      </c>
    </row>
    <row r="278">
      <c r="A278" s="25">
        <f>IF('Piano Ammortamento'!$A$277="","",IF('Piano Ammortamento'!$A$277&lt;'Calcolo Mutuo'!$E$6,'Piano Ammortamento'!$A$277+1,""))</f>
        <v/>
      </c>
      <c r="B278" s="41">
        <f>IF('Piano Ammortamento'!$A$278="","",EDATE('Calcolo Mutuo'!$B$12,'Piano Ammortamento'!$A$278-1))</f>
        <v/>
      </c>
      <c r="C278" s="27">
        <f>IF('Piano Ammortamento'!$A$278="","",'Piano Ammortamento'!$G$277)</f>
        <v/>
      </c>
      <c r="D278" s="27">
        <f>IF('Piano Ammortamento'!$A$278="","",IFERROR(-PMT('Calcolo Mutuo'!$E$7,'Calcolo Mutuo'!$E$6,'Calcolo Mutuo'!$B$8),0))</f>
        <v/>
      </c>
      <c r="E278" s="27">
        <f>IF('Piano Ammortamento'!$A$278="","",'Piano Ammortamento'!$C$278*'Calcolo Mutuo'!$E$7)</f>
        <v/>
      </c>
      <c r="F278" s="27">
        <f>IF('Piano Ammortamento'!$A$278="","",'Piano Ammortamento'!$D$278-'Piano Ammortamento'!$E$278)</f>
        <v/>
      </c>
      <c r="G278" s="27">
        <f>IF('Piano Ammortamento'!$A$278="","",MAX(0,'Piano Ammortamento'!$C$278-'Piano Ammortamento'!$F$278))</f>
        <v/>
      </c>
      <c r="H278" s="27">
        <f>IF('Piano Ammortamento'!$A$278="","",'Piano Ammortamento'!$H$277+'Piano Ammortamento'!$E$278)</f>
        <v/>
      </c>
      <c r="I278" s="27">
        <f>IF('Piano Ammortamento'!$A$278="","",'Piano Ammortamento'!$I$277+'Piano Ammortamento'!$F$278)</f>
        <v/>
      </c>
      <c r="J278" s="42">
        <f>IF('Piano Ammortamento'!$A$278="","",IFERROR('Piano Ammortamento'!$E$278/'Piano Ammortamento'!$D$278,0))</f>
        <v/>
      </c>
      <c r="K278" s="29">
        <f>IF('Piano Ammortamento'!$A$278="","",IF('Piano Ammortamento'!$G$278&lt;=0,"Estinta","In corso"))</f>
        <v/>
      </c>
    </row>
    <row r="279">
      <c r="A279" s="20">
        <f>IF('Piano Ammortamento'!$A$278="","",IF('Piano Ammortamento'!$A$278&lt;'Calcolo Mutuo'!$E$6,'Piano Ammortamento'!$A$278+1,""))</f>
        <v/>
      </c>
      <c r="B279" s="39">
        <f>IF('Piano Ammortamento'!$A$279="","",EDATE('Calcolo Mutuo'!$B$12,'Piano Ammortamento'!$A$279-1))</f>
        <v/>
      </c>
      <c r="C279" s="22">
        <f>IF('Piano Ammortamento'!$A$279="","",'Piano Ammortamento'!$G$278)</f>
        <v/>
      </c>
      <c r="D279" s="22">
        <f>IF('Piano Ammortamento'!$A$279="","",IFERROR(-PMT('Calcolo Mutuo'!$E$7,'Calcolo Mutuo'!$E$6,'Calcolo Mutuo'!$B$8),0))</f>
        <v/>
      </c>
      <c r="E279" s="22">
        <f>IF('Piano Ammortamento'!$A$279="","",'Piano Ammortamento'!$C$279*'Calcolo Mutuo'!$E$7)</f>
        <v/>
      </c>
      <c r="F279" s="22">
        <f>IF('Piano Ammortamento'!$A$279="","",'Piano Ammortamento'!$D$279-'Piano Ammortamento'!$E$279)</f>
        <v/>
      </c>
      <c r="G279" s="22">
        <f>IF('Piano Ammortamento'!$A$279="","",MAX(0,'Piano Ammortamento'!$C$279-'Piano Ammortamento'!$F$279))</f>
        <v/>
      </c>
      <c r="H279" s="22">
        <f>IF('Piano Ammortamento'!$A$279="","",'Piano Ammortamento'!$H$278+'Piano Ammortamento'!$E$279)</f>
        <v/>
      </c>
      <c r="I279" s="22">
        <f>IF('Piano Ammortamento'!$A$279="","",'Piano Ammortamento'!$I$278+'Piano Ammortamento'!$F$279)</f>
        <v/>
      </c>
      <c r="J279" s="40">
        <f>IF('Piano Ammortamento'!$A$279="","",IFERROR('Piano Ammortamento'!$E$279/'Piano Ammortamento'!$D$279,0))</f>
        <v/>
      </c>
      <c r="K279" s="24">
        <f>IF('Piano Ammortamento'!$A$279="","",IF('Piano Ammortamento'!$G$279&lt;=0,"Estinta","In corso"))</f>
        <v/>
      </c>
    </row>
    <row r="280">
      <c r="A280" s="25">
        <f>IF('Piano Ammortamento'!$A$279="","",IF('Piano Ammortamento'!$A$279&lt;'Calcolo Mutuo'!$E$6,'Piano Ammortamento'!$A$279+1,""))</f>
        <v/>
      </c>
      <c r="B280" s="41">
        <f>IF('Piano Ammortamento'!$A$280="","",EDATE('Calcolo Mutuo'!$B$12,'Piano Ammortamento'!$A$280-1))</f>
        <v/>
      </c>
      <c r="C280" s="27">
        <f>IF('Piano Ammortamento'!$A$280="","",'Piano Ammortamento'!$G$279)</f>
        <v/>
      </c>
      <c r="D280" s="27">
        <f>IF('Piano Ammortamento'!$A$280="","",IFERROR(-PMT('Calcolo Mutuo'!$E$7,'Calcolo Mutuo'!$E$6,'Calcolo Mutuo'!$B$8),0))</f>
        <v/>
      </c>
      <c r="E280" s="27">
        <f>IF('Piano Ammortamento'!$A$280="","",'Piano Ammortamento'!$C$280*'Calcolo Mutuo'!$E$7)</f>
        <v/>
      </c>
      <c r="F280" s="27">
        <f>IF('Piano Ammortamento'!$A$280="","",'Piano Ammortamento'!$D$280-'Piano Ammortamento'!$E$280)</f>
        <v/>
      </c>
      <c r="G280" s="27">
        <f>IF('Piano Ammortamento'!$A$280="","",MAX(0,'Piano Ammortamento'!$C$280-'Piano Ammortamento'!$F$280))</f>
        <v/>
      </c>
      <c r="H280" s="27">
        <f>IF('Piano Ammortamento'!$A$280="","",'Piano Ammortamento'!$H$279+'Piano Ammortamento'!$E$280)</f>
        <v/>
      </c>
      <c r="I280" s="27">
        <f>IF('Piano Ammortamento'!$A$280="","",'Piano Ammortamento'!$I$279+'Piano Ammortamento'!$F$280)</f>
        <v/>
      </c>
      <c r="J280" s="42">
        <f>IF('Piano Ammortamento'!$A$280="","",IFERROR('Piano Ammortamento'!$E$280/'Piano Ammortamento'!$D$280,0))</f>
        <v/>
      </c>
      <c r="K280" s="29">
        <f>IF('Piano Ammortamento'!$A$280="","",IF('Piano Ammortamento'!$G$280&lt;=0,"Estinta","In corso"))</f>
        <v/>
      </c>
    </row>
    <row r="281">
      <c r="A281" s="20">
        <f>IF('Piano Ammortamento'!$A$280="","",IF('Piano Ammortamento'!$A$280&lt;'Calcolo Mutuo'!$E$6,'Piano Ammortamento'!$A$280+1,""))</f>
        <v/>
      </c>
      <c r="B281" s="39">
        <f>IF('Piano Ammortamento'!$A$281="","",EDATE('Calcolo Mutuo'!$B$12,'Piano Ammortamento'!$A$281-1))</f>
        <v/>
      </c>
      <c r="C281" s="22">
        <f>IF('Piano Ammortamento'!$A$281="","",'Piano Ammortamento'!$G$280)</f>
        <v/>
      </c>
      <c r="D281" s="22">
        <f>IF('Piano Ammortamento'!$A$281="","",IFERROR(-PMT('Calcolo Mutuo'!$E$7,'Calcolo Mutuo'!$E$6,'Calcolo Mutuo'!$B$8),0))</f>
        <v/>
      </c>
      <c r="E281" s="22">
        <f>IF('Piano Ammortamento'!$A$281="","",'Piano Ammortamento'!$C$281*'Calcolo Mutuo'!$E$7)</f>
        <v/>
      </c>
      <c r="F281" s="22">
        <f>IF('Piano Ammortamento'!$A$281="","",'Piano Ammortamento'!$D$281-'Piano Ammortamento'!$E$281)</f>
        <v/>
      </c>
      <c r="G281" s="22">
        <f>IF('Piano Ammortamento'!$A$281="","",MAX(0,'Piano Ammortamento'!$C$281-'Piano Ammortamento'!$F$281))</f>
        <v/>
      </c>
      <c r="H281" s="22">
        <f>IF('Piano Ammortamento'!$A$281="","",'Piano Ammortamento'!$H$280+'Piano Ammortamento'!$E$281)</f>
        <v/>
      </c>
      <c r="I281" s="22">
        <f>IF('Piano Ammortamento'!$A$281="","",'Piano Ammortamento'!$I$280+'Piano Ammortamento'!$F$281)</f>
        <v/>
      </c>
      <c r="J281" s="40">
        <f>IF('Piano Ammortamento'!$A$281="","",IFERROR('Piano Ammortamento'!$E$281/'Piano Ammortamento'!$D$281,0))</f>
        <v/>
      </c>
      <c r="K281" s="24">
        <f>IF('Piano Ammortamento'!$A$281="","",IF('Piano Ammortamento'!$G$281&lt;=0,"Estinta","In corso"))</f>
        <v/>
      </c>
    </row>
    <row r="282">
      <c r="A282" s="25">
        <f>IF('Piano Ammortamento'!$A$281="","",IF('Piano Ammortamento'!$A$281&lt;'Calcolo Mutuo'!$E$6,'Piano Ammortamento'!$A$281+1,""))</f>
        <v/>
      </c>
      <c r="B282" s="41">
        <f>IF('Piano Ammortamento'!$A$282="","",EDATE('Calcolo Mutuo'!$B$12,'Piano Ammortamento'!$A$282-1))</f>
        <v/>
      </c>
      <c r="C282" s="27">
        <f>IF('Piano Ammortamento'!$A$282="","",'Piano Ammortamento'!$G$281)</f>
        <v/>
      </c>
      <c r="D282" s="27">
        <f>IF('Piano Ammortamento'!$A$282="","",IFERROR(-PMT('Calcolo Mutuo'!$E$7,'Calcolo Mutuo'!$E$6,'Calcolo Mutuo'!$B$8),0))</f>
        <v/>
      </c>
      <c r="E282" s="27">
        <f>IF('Piano Ammortamento'!$A$282="","",'Piano Ammortamento'!$C$282*'Calcolo Mutuo'!$E$7)</f>
        <v/>
      </c>
      <c r="F282" s="27">
        <f>IF('Piano Ammortamento'!$A$282="","",'Piano Ammortamento'!$D$282-'Piano Ammortamento'!$E$282)</f>
        <v/>
      </c>
      <c r="G282" s="27">
        <f>IF('Piano Ammortamento'!$A$282="","",MAX(0,'Piano Ammortamento'!$C$282-'Piano Ammortamento'!$F$282))</f>
        <v/>
      </c>
      <c r="H282" s="27">
        <f>IF('Piano Ammortamento'!$A$282="","",'Piano Ammortamento'!$H$281+'Piano Ammortamento'!$E$282)</f>
        <v/>
      </c>
      <c r="I282" s="27">
        <f>IF('Piano Ammortamento'!$A$282="","",'Piano Ammortamento'!$I$281+'Piano Ammortamento'!$F$282)</f>
        <v/>
      </c>
      <c r="J282" s="42">
        <f>IF('Piano Ammortamento'!$A$282="","",IFERROR('Piano Ammortamento'!$E$282/'Piano Ammortamento'!$D$282,0))</f>
        <v/>
      </c>
      <c r="K282" s="29">
        <f>IF('Piano Ammortamento'!$A$282="","",IF('Piano Ammortamento'!$G$282&lt;=0,"Estinta","In corso"))</f>
        <v/>
      </c>
    </row>
    <row r="283">
      <c r="A283" s="20">
        <f>IF('Piano Ammortamento'!$A$282="","",IF('Piano Ammortamento'!$A$282&lt;'Calcolo Mutuo'!$E$6,'Piano Ammortamento'!$A$282+1,""))</f>
        <v/>
      </c>
      <c r="B283" s="39">
        <f>IF('Piano Ammortamento'!$A$283="","",EDATE('Calcolo Mutuo'!$B$12,'Piano Ammortamento'!$A$283-1))</f>
        <v/>
      </c>
      <c r="C283" s="22">
        <f>IF('Piano Ammortamento'!$A$283="","",'Piano Ammortamento'!$G$282)</f>
        <v/>
      </c>
      <c r="D283" s="22">
        <f>IF('Piano Ammortamento'!$A$283="","",IFERROR(-PMT('Calcolo Mutuo'!$E$7,'Calcolo Mutuo'!$E$6,'Calcolo Mutuo'!$B$8),0))</f>
        <v/>
      </c>
      <c r="E283" s="22">
        <f>IF('Piano Ammortamento'!$A$283="","",'Piano Ammortamento'!$C$283*'Calcolo Mutuo'!$E$7)</f>
        <v/>
      </c>
      <c r="F283" s="22">
        <f>IF('Piano Ammortamento'!$A$283="","",'Piano Ammortamento'!$D$283-'Piano Ammortamento'!$E$283)</f>
        <v/>
      </c>
      <c r="G283" s="22">
        <f>IF('Piano Ammortamento'!$A$283="","",MAX(0,'Piano Ammortamento'!$C$283-'Piano Ammortamento'!$F$283))</f>
        <v/>
      </c>
      <c r="H283" s="22">
        <f>IF('Piano Ammortamento'!$A$283="","",'Piano Ammortamento'!$H$282+'Piano Ammortamento'!$E$283)</f>
        <v/>
      </c>
      <c r="I283" s="22">
        <f>IF('Piano Ammortamento'!$A$283="","",'Piano Ammortamento'!$I$282+'Piano Ammortamento'!$F$283)</f>
        <v/>
      </c>
      <c r="J283" s="40">
        <f>IF('Piano Ammortamento'!$A$283="","",IFERROR('Piano Ammortamento'!$E$283/'Piano Ammortamento'!$D$283,0))</f>
        <v/>
      </c>
      <c r="K283" s="24">
        <f>IF('Piano Ammortamento'!$A$283="","",IF('Piano Ammortamento'!$G$283&lt;=0,"Estinta","In corso"))</f>
        <v/>
      </c>
    </row>
    <row r="284">
      <c r="A284" s="25">
        <f>IF('Piano Ammortamento'!$A$283="","",IF('Piano Ammortamento'!$A$283&lt;'Calcolo Mutuo'!$E$6,'Piano Ammortamento'!$A$283+1,""))</f>
        <v/>
      </c>
      <c r="B284" s="41">
        <f>IF('Piano Ammortamento'!$A$284="","",EDATE('Calcolo Mutuo'!$B$12,'Piano Ammortamento'!$A$284-1))</f>
        <v/>
      </c>
      <c r="C284" s="27">
        <f>IF('Piano Ammortamento'!$A$284="","",'Piano Ammortamento'!$G$283)</f>
        <v/>
      </c>
      <c r="D284" s="27">
        <f>IF('Piano Ammortamento'!$A$284="","",IFERROR(-PMT('Calcolo Mutuo'!$E$7,'Calcolo Mutuo'!$E$6,'Calcolo Mutuo'!$B$8),0))</f>
        <v/>
      </c>
      <c r="E284" s="27">
        <f>IF('Piano Ammortamento'!$A$284="","",'Piano Ammortamento'!$C$284*'Calcolo Mutuo'!$E$7)</f>
        <v/>
      </c>
      <c r="F284" s="27">
        <f>IF('Piano Ammortamento'!$A$284="","",'Piano Ammortamento'!$D$284-'Piano Ammortamento'!$E$284)</f>
        <v/>
      </c>
      <c r="G284" s="27">
        <f>IF('Piano Ammortamento'!$A$284="","",MAX(0,'Piano Ammortamento'!$C$284-'Piano Ammortamento'!$F$284))</f>
        <v/>
      </c>
      <c r="H284" s="27">
        <f>IF('Piano Ammortamento'!$A$284="","",'Piano Ammortamento'!$H$283+'Piano Ammortamento'!$E$284)</f>
        <v/>
      </c>
      <c r="I284" s="27">
        <f>IF('Piano Ammortamento'!$A$284="","",'Piano Ammortamento'!$I$283+'Piano Ammortamento'!$F$284)</f>
        <v/>
      </c>
      <c r="J284" s="42">
        <f>IF('Piano Ammortamento'!$A$284="","",IFERROR('Piano Ammortamento'!$E$284/'Piano Ammortamento'!$D$284,0))</f>
        <v/>
      </c>
      <c r="K284" s="29">
        <f>IF('Piano Ammortamento'!$A$284="","",IF('Piano Ammortamento'!$G$284&lt;=0,"Estinta","In corso"))</f>
        <v/>
      </c>
    </row>
    <row r="285">
      <c r="A285" s="20">
        <f>IF('Piano Ammortamento'!$A$284="","",IF('Piano Ammortamento'!$A$284&lt;'Calcolo Mutuo'!$E$6,'Piano Ammortamento'!$A$284+1,""))</f>
        <v/>
      </c>
      <c r="B285" s="39">
        <f>IF('Piano Ammortamento'!$A$285="","",EDATE('Calcolo Mutuo'!$B$12,'Piano Ammortamento'!$A$285-1))</f>
        <v/>
      </c>
      <c r="C285" s="22">
        <f>IF('Piano Ammortamento'!$A$285="","",'Piano Ammortamento'!$G$284)</f>
        <v/>
      </c>
      <c r="D285" s="22">
        <f>IF('Piano Ammortamento'!$A$285="","",IFERROR(-PMT('Calcolo Mutuo'!$E$7,'Calcolo Mutuo'!$E$6,'Calcolo Mutuo'!$B$8),0))</f>
        <v/>
      </c>
      <c r="E285" s="22">
        <f>IF('Piano Ammortamento'!$A$285="","",'Piano Ammortamento'!$C$285*'Calcolo Mutuo'!$E$7)</f>
        <v/>
      </c>
      <c r="F285" s="22">
        <f>IF('Piano Ammortamento'!$A$285="","",'Piano Ammortamento'!$D$285-'Piano Ammortamento'!$E$285)</f>
        <v/>
      </c>
      <c r="G285" s="22">
        <f>IF('Piano Ammortamento'!$A$285="","",MAX(0,'Piano Ammortamento'!$C$285-'Piano Ammortamento'!$F$285))</f>
        <v/>
      </c>
      <c r="H285" s="22">
        <f>IF('Piano Ammortamento'!$A$285="","",'Piano Ammortamento'!$H$284+'Piano Ammortamento'!$E$285)</f>
        <v/>
      </c>
      <c r="I285" s="22">
        <f>IF('Piano Ammortamento'!$A$285="","",'Piano Ammortamento'!$I$284+'Piano Ammortamento'!$F$285)</f>
        <v/>
      </c>
      <c r="J285" s="40">
        <f>IF('Piano Ammortamento'!$A$285="","",IFERROR('Piano Ammortamento'!$E$285/'Piano Ammortamento'!$D$285,0))</f>
        <v/>
      </c>
      <c r="K285" s="24">
        <f>IF('Piano Ammortamento'!$A$285="","",IF('Piano Ammortamento'!$G$285&lt;=0,"Estinta","In corso"))</f>
        <v/>
      </c>
    </row>
    <row r="286">
      <c r="A286" s="25">
        <f>IF('Piano Ammortamento'!$A$285="","",IF('Piano Ammortamento'!$A$285&lt;'Calcolo Mutuo'!$E$6,'Piano Ammortamento'!$A$285+1,""))</f>
        <v/>
      </c>
      <c r="B286" s="41">
        <f>IF('Piano Ammortamento'!$A$286="","",EDATE('Calcolo Mutuo'!$B$12,'Piano Ammortamento'!$A$286-1))</f>
        <v/>
      </c>
      <c r="C286" s="27">
        <f>IF('Piano Ammortamento'!$A$286="","",'Piano Ammortamento'!$G$285)</f>
        <v/>
      </c>
      <c r="D286" s="27">
        <f>IF('Piano Ammortamento'!$A$286="","",IFERROR(-PMT('Calcolo Mutuo'!$E$7,'Calcolo Mutuo'!$E$6,'Calcolo Mutuo'!$B$8),0))</f>
        <v/>
      </c>
      <c r="E286" s="27">
        <f>IF('Piano Ammortamento'!$A$286="","",'Piano Ammortamento'!$C$286*'Calcolo Mutuo'!$E$7)</f>
        <v/>
      </c>
      <c r="F286" s="27">
        <f>IF('Piano Ammortamento'!$A$286="","",'Piano Ammortamento'!$D$286-'Piano Ammortamento'!$E$286)</f>
        <v/>
      </c>
      <c r="G286" s="27">
        <f>IF('Piano Ammortamento'!$A$286="","",MAX(0,'Piano Ammortamento'!$C$286-'Piano Ammortamento'!$F$286))</f>
        <v/>
      </c>
      <c r="H286" s="27">
        <f>IF('Piano Ammortamento'!$A$286="","",'Piano Ammortamento'!$H$285+'Piano Ammortamento'!$E$286)</f>
        <v/>
      </c>
      <c r="I286" s="27">
        <f>IF('Piano Ammortamento'!$A$286="","",'Piano Ammortamento'!$I$285+'Piano Ammortamento'!$F$286)</f>
        <v/>
      </c>
      <c r="J286" s="42">
        <f>IF('Piano Ammortamento'!$A$286="","",IFERROR('Piano Ammortamento'!$E$286/'Piano Ammortamento'!$D$286,0))</f>
        <v/>
      </c>
      <c r="K286" s="29">
        <f>IF('Piano Ammortamento'!$A$286="","",IF('Piano Ammortamento'!$G$286&lt;=0,"Estinta","In corso"))</f>
        <v/>
      </c>
    </row>
    <row r="287">
      <c r="A287" s="20">
        <f>IF('Piano Ammortamento'!$A$286="","",IF('Piano Ammortamento'!$A$286&lt;'Calcolo Mutuo'!$E$6,'Piano Ammortamento'!$A$286+1,""))</f>
        <v/>
      </c>
      <c r="B287" s="39">
        <f>IF('Piano Ammortamento'!$A$287="","",EDATE('Calcolo Mutuo'!$B$12,'Piano Ammortamento'!$A$287-1))</f>
        <v/>
      </c>
      <c r="C287" s="22">
        <f>IF('Piano Ammortamento'!$A$287="","",'Piano Ammortamento'!$G$286)</f>
        <v/>
      </c>
      <c r="D287" s="22">
        <f>IF('Piano Ammortamento'!$A$287="","",IFERROR(-PMT('Calcolo Mutuo'!$E$7,'Calcolo Mutuo'!$E$6,'Calcolo Mutuo'!$B$8),0))</f>
        <v/>
      </c>
      <c r="E287" s="22">
        <f>IF('Piano Ammortamento'!$A$287="","",'Piano Ammortamento'!$C$287*'Calcolo Mutuo'!$E$7)</f>
        <v/>
      </c>
      <c r="F287" s="22">
        <f>IF('Piano Ammortamento'!$A$287="","",'Piano Ammortamento'!$D$287-'Piano Ammortamento'!$E$287)</f>
        <v/>
      </c>
      <c r="G287" s="22">
        <f>IF('Piano Ammortamento'!$A$287="","",MAX(0,'Piano Ammortamento'!$C$287-'Piano Ammortamento'!$F$287))</f>
        <v/>
      </c>
      <c r="H287" s="22">
        <f>IF('Piano Ammortamento'!$A$287="","",'Piano Ammortamento'!$H$286+'Piano Ammortamento'!$E$287)</f>
        <v/>
      </c>
      <c r="I287" s="22">
        <f>IF('Piano Ammortamento'!$A$287="","",'Piano Ammortamento'!$I$286+'Piano Ammortamento'!$F$287)</f>
        <v/>
      </c>
      <c r="J287" s="40">
        <f>IF('Piano Ammortamento'!$A$287="","",IFERROR('Piano Ammortamento'!$E$287/'Piano Ammortamento'!$D$287,0))</f>
        <v/>
      </c>
      <c r="K287" s="24">
        <f>IF('Piano Ammortamento'!$A$287="","",IF('Piano Ammortamento'!$G$287&lt;=0,"Estinta","In corso"))</f>
        <v/>
      </c>
    </row>
    <row r="288">
      <c r="A288" s="25">
        <f>IF('Piano Ammortamento'!$A$287="","",IF('Piano Ammortamento'!$A$287&lt;'Calcolo Mutuo'!$E$6,'Piano Ammortamento'!$A$287+1,""))</f>
        <v/>
      </c>
      <c r="B288" s="41">
        <f>IF('Piano Ammortamento'!$A$288="","",EDATE('Calcolo Mutuo'!$B$12,'Piano Ammortamento'!$A$288-1))</f>
        <v/>
      </c>
      <c r="C288" s="27">
        <f>IF('Piano Ammortamento'!$A$288="","",'Piano Ammortamento'!$G$287)</f>
        <v/>
      </c>
      <c r="D288" s="27">
        <f>IF('Piano Ammortamento'!$A$288="","",IFERROR(-PMT('Calcolo Mutuo'!$E$7,'Calcolo Mutuo'!$E$6,'Calcolo Mutuo'!$B$8),0))</f>
        <v/>
      </c>
      <c r="E288" s="27">
        <f>IF('Piano Ammortamento'!$A$288="","",'Piano Ammortamento'!$C$288*'Calcolo Mutuo'!$E$7)</f>
        <v/>
      </c>
      <c r="F288" s="27">
        <f>IF('Piano Ammortamento'!$A$288="","",'Piano Ammortamento'!$D$288-'Piano Ammortamento'!$E$288)</f>
        <v/>
      </c>
      <c r="G288" s="27">
        <f>IF('Piano Ammortamento'!$A$288="","",MAX(0,'Piano Ammortamento'!$C$288-'Piano Ammortamento'!$F$288))</f>
        <v/>
      </c>
      <c r="H288" s="27">
        <f>IF('Piano Ammortamento'!$A$288="","",'Piano Ammortamento'!$H$287+'Piano Ammortamento'!$E$288)</f>
        <v/>
      </c>
      <c r="I288" s="27">
        <f>IF('Piano Ammortamento'!$A$288="","",'Piano Ammortamento'!$I$287+'Piano Ammortamento'!$F$288)</f>
        <v/>
      </c>
      <c r="J288" s="42">
        <f>IF('Piano Ammortamento'!$A$288="","",IFERROR('Piano Ammortamento'!$E$288/'Piano Ammortamento'!$D$288,0))</f>
        <v/>
      </c>
      <c r="K288" s="29">
        <f>IF('Piano Ammortamento'!$A$288="","",IF('Piano Ammortamento'!$G$288&lt;=0,"Estinta","In corso"))</f>
        <v/>
      </c>
    </row>
    <row r="289">
      <c r="A289" s="20">
        <f>IF('Piano Ammortamento'!$A$288="","",IF('Piano Ammortamento'!$A$288&lt;'Calcolo Mutuo'!$E$6,'Piano Ammortamento'!$A$288+1,""))</f>
        <v/>
      </c>
      <c r="B289" s="39">
        <f>IF('Piano Ammortamento'!$A$289="","",EDATE('Calcolo Mutuo'!$B$12,'Piano Ammortamento'!$A$289-1))</f>
        <v/>
      </c>
      <c r="C289" s="22">
        <f>IF('Piano Ammortamento'!$A$289="","",'Piano Ammortamento'!$G$288)</f>
        <v/>
      </c>
      <c r="D289" s="22">
        <f>IF('Piano Ammortamento'!$A$289="","",IFERROR(-PMT('Calcolo Mutuo'!$E$7,'Calcolo Mutuo'!$E$6,'Calcolo Mutuo'!$B$8),0))</f>
        <v/>
      </c>
      <c r="E289" s="22">
        <f>IF('Piano Ammortamento'!$A$289="","",'Piano Ammortamento'!$C$289*'Calcolo Mutuo'!$E$7)</f>
        <v/>
      </c>
      <c r="F289" s="22">
        <f>IF('Piano Ammortamento'!$A$289="","",'Piano Ammortamento'!$D$289-'Piano Ammortamento'!$E$289)</f>
        <v/>
      </c>
      <c r="G289" s="22">
        <f>IF('Piano Ammortamento'!$A$289="","",MAX(0,'Piano Ammortamento'!$C$289-'Piano Ammortamento'!$F$289))</f>
        <v/>
      </c>
      <c r="H289" s="22">
        <f>IF('Piano Ammortamento'!$A$289="","",'Piano Ammortamento'!$H$288+'Piano Ammortamento'!$E$289)</f>
        <v/>
      </c>
      <c r="I289" s="22">
        <f>IF('Piano Ammortamento'!$A$289="","",'Piano Ammortamento'!$I$288+'Piano Ammortamento'!$F$289)</f>
        <v/>
      </c>
      <c r="J289" s="40">
        <f>IF('Piano Ammortamento'!$A$289="","",IFERROR('Piano Ammortamento'!$E$289/'Piano Ammortamento'!$D$289,0))</f>
        <v/>
      </c>
      <c r="K289" s="24">
        <f>IF('Piano Ammortamento'!$A$289="","",IF('Piano Ammortamento'!$G$289&lt;=0,"Estinta","In corso"))</f>
        <v/>
      </c>
    </row>
    <row r="290">
      <c r="A290" s="25">
        <f>IF('Piano Ammortamento'!$A$289="","",IF('Piano Ammortamento'!$A$289&lt;'Calcolo Mutuo'!$E$6,'Piano Ammortamento'!$A$289+1,""))</f>
        <v/>
      </c>
      <c r="B290" s="41">
        <f>IF('Piano Ammortamento'!$A$290="","",EDATE('Calcolo Mutuo'!$B$12,'Piano Ammortamento'!$A$290-1))</f>
        <v/>
      </c>
      <c r="C290" s="27">
        <f>IF('Piano Ammortamento'!$A$290="","",'Piano Ammortamento'!$G$289)</f>
        <v/>
      </c>
      <c r="D290" s="27">
        <f>IF('Piano Ammortamento'!$A$290="","",IFERROR(-PMT('Calcolo Mutuo'!$E$7,'Calcolo Mutuo'!$E$6,'Calcolo Mutuo'!$B$8),0))</f>
        <v/>
      </c>
      <c r="E290" s="27">
        <f>IF('Piano Ammortamento'!$A$290="","",'Piano Ammortamento'!$C$290*'Calcolo Mutuo'!$E$7)</f>
        <v/>
      </c>
      <c r="F290" s="27">
        <f>IF('Piano Ammortamento'!$A$290="","",'Piano Ammortamento'!$D$290-'Piano Ammortamento'!$E$290)</f>
        <v/>
      </c>
      <c r="G290" s="27">
        <f>IF('Piano Ammortamento'!$A$290="","",MAX(0,'Piano Ammortamento'!$C$290-'Piano Ammortamento'!$F$290))</f>
        <v/>
      </c>
      <c r="H290" s="27">
        <f>IF('Piano Ammortamento'!$A$290="","",'Piano Ammortamento'!$H$289+'Piano Ammortamento'!$E$290)</f>
        <v/>
      </c>
      <c r="I290" s="27">
        <f>IF('Piano Ammortamento'!$A$290="","",'Piano Ammortamento'!$I$289+'Piano Ammortamento'!$F$290)</f>
        <v/>
      </c>
      <c r="J290" s="42">
        <f>IF('Piano Ammortamento'!$A$290="","",IFERROR('Piano Ammortamento'!$E$290/'Piano Ammortamento'!$D$290,0))</f>
        <v/>
      </c>
      <c r="K290" s="29">
        <f>IF('Piano Ammortamento'!$A$290="","",IF('Piano Ammortamento'!$G$290&lt;=0,"Estinta","In corso"))</f>
        <v/>
      </c>
    </row>
    <row r="291">
      <c r="A291" s="20">
        <f>IF('Piano Ammortamento'!$A$290="","",IF('Piano Ammortamento'!$A$290&lt;'Calcolo Mutuo'!$E$6,'Piano Ammortamento'!$A$290+1,""))</f>
        <v/>
      </c>
      <c r="B291" s="39">
        <f>IF('Piano Ammortamento'!$A$291="","",EDATE('Calcolo Mutuo'!$B$12,'Piano Ammortamento'!$A$291-1))</f>
        <v/>
      </c>
      <c r="C291" s="22">
        <f>IF('Piano Ammortamento'!$A$291="","",'Piano Ammortamento'!$G$290)</f>
        <v/>
      </c>
      <c r="D291" s="22">
        <f>IF('Piano Ammortamento'!$A$291="","",IFERROR(-PMT('Calcolo Mutuo'!$E$7,'Calcolo Mutuo'!$E$6,'Calcolo Mutuo'!$B$8),0))</f>
        <v/>
      </c>
      <c r="E291" s="22">
        <f>IF('Piano Ammortamento'!$A$291="","",'Piano Ammortamento'!$C$291*'Calcolo Mutuo'!$E$7)</f>
        <v/>
      </c>
      <c r="F291" s="22">
        <f>IF('Piano Ammortamento'!$A$291="","",'Piano Ammortamento'!$D$291-'Piano Ammortamento'!$E$291)</f>
        <v/>
      </c>
      <c r="G291" s="22">
        <f>IF('Piano Ammortamento'!$A$291="","",MAX(0,'Piano Ammortamento'!$C$291-'Piano Ammortamento'!$F$291))</f>
        <v/>
      </c>
      <c r="H291" s="22">
        <f>IF('Piano Ammortamento'!$A$291="","",'Piano Ammortamento'!$H$290+'Piano Ammortamento'!$E$291)</f>
        <v/>
      </c>
      <c r="I291" s="22">
        <f>IF('Piano Ammortamento'!$A$291="","",'Piano Ammortamento'!$I$290+'Piano Ammortamento'!$F$291)</f>
        <v/>
      </c>
      <c r="J291" s="40">
        <f>IF('Piano Ammortamento'!$A$291="","",IFERROR('Piano Ammortamento'!$E$291/'Piano Ammortamento'!$D$291,0))</f>
        <v/>
      </c>
      <c r="K291" s="24">
        <f>IF('Piano Ammortamento'!$A$291="","",IF('Piano Ammortamento'!$G$291&lt;=0,"Estinta","In corso"))</f>
        <v/>
      </c>
    </row>
    <row r="292">
      <c r="A292" s="25">
        <f>IF('Piano Ammortamento'!$A$291="","",IF('Piano Ammortamento'!$A$291&lt;'Calcolo Mutuo'!$E$6,'Piano Ammortamento'!$A$291+1,""))</f>
        <v/>
      </c>
      <c r="B292" s="41">
        <f>IF('Piano Ammortamento'!$A$292="","",EDATE('Calcolo Mutuo'!$B$12,'Piano Ammortamento'!$A$292-1))</f>
        <v/>
      </c>
      <c r="C292" s="27">
        <f>IF('Piano Ammortamento'!$A$292="","",'Piano Ammortamento'!$G$291)</f>
        <v/>
      </c>
      <c r="D292" s="27">
        <f>IF('Piano Ammortamento'!$A$292="","",IFERROR(-PMT('Calcolo Mutuo'!$E$7,'Calcolo Mutuo'!$E$6,'Calcolo Mutuo'!$B$8),0))</f>
        <v/>
      </c>
      <c r="E292" s="27">
        <f>IF('Piano Ammortamento'!$A$292="","",'Piano Ammortamento'!$C$292*'Calcolo Mutuo'!$E$7)</f>
        <v/>
      </c>
      <c r="F292" s="27">
        <f>IF('Piano Ammortamento'!$A$292="","",'Piano Ammortamento'!$D$292-'Piano Ammortamento'!$E$292)</f>
        <v/>
      </c>
      <c r="G292" s="27">
        <f>IF('Piano Ammortamento'!$A$292="","",MAX(0,'Piano Ammortamento'!$C$292-'Piano Ammortamento'!$F$292))</f>
        <v/>
      </c>
      <c r="H292" s="27">
        <f>IF('Piano Ammortamento'!$A$292="","",'Piano Ammortamento'!$H$291+'Piano Ammortamento'!$E$292)</f>
        <v/>
      </c>
      <c r="I292" s="27">
        <f>IF('Piano Ammortamento'!$A$292="","",'Piano Ammortamento'!$I$291+'Piano Ammortamento'!$F$292)</f>
        <v/>
      </c>
      <c r="J292" s="42">
        <f>IF('Piano Ammortamento'!$A$292="","",IFERROR('Piano Ammortamento'!$E$292/'Piano Ammortamento'!$D$292,0))</f>
        <v/>
      </c>
      <c r="K292" s="29">
        <f>IF('Piano Ammortamento'!$A$292="","",IF('Piano Ammortamento'!$G$292&lt;=0,"Estinta","In corso"))</f>
        <v/>
      </c>
    </row>
    <row r="293">
      <c r="A293" s="20">
        <f>IF('Piano Ammortamento'!$A$292="","",IF('Piano Ammortamento'!$A$292&lt;'Calcolo Mutuo'!$E$6,'Piano Ammortamento'!$A$292+1,""))</f>
        <v/>
      </c>
      <c r="B293" s="39">
        <f>IF('Piano Ammortamento'!$A$293="","",EDATE('Calcolo Mutuo'!$B$12,'Piano Ammortamento'!$A$293-1))</f>
        <v/>
      </c>
      <c r="C293" s="22">
        <f>IF('Piano Ammortamento'!$A$293="","",'Piano Ammortamento'!$G$292)</f>
        <v/>
      </c>
      <c r="D293" s="22">
        <f>IF('Piano Ammortamento'!$A$293="","",IFERROR(-PMT('Calcolo Mutuo'!$E$7,'Calcolo Mutuo'!$E$6,'Calcolo Mutuo'!$B$8),0))</f>
        <v/>
      </c>
      <c r="E293" s="22">
        <f>IF('Piano Ammortamento'!$A$293="","",'Piano Ammortamento'!$C$293*'Calcolo Mutuo'!$E$7)</f>
        <v/>
      </c>
      <c r="F293" s="22">
        <f>IF('Piano Ammortamento'!$A$293="","",'Piano Ammortamento'!$D$293-'Piano Ammortamento'!$E$293)</f>
        <v/>
      </c>
      <c r="G293" s="22">
        <f>IF('Piano Ammortamento'!$A$293="","",MAX(0,'Piano Ammortamento'!$C$293-'Piano Ammortamento'!$F$293))</f>
        <v/>
      </c>
      <c r="H293" s="22">
        <f>IF('Piano Ammortamento'!$A$293="","",'Piano Ammortamento'!$H$292+'Piano Ammortamento'!$E$293)</f>
        <v/>
      </c>
      <c r="I293" s="22">
        <f>IF('Piano Ammortamento'!$A$293="","",'Piano Ammortamento'!$I$292+'Piano Ammortamento'!$F$293)</f>
        <v/>
      </c>
      <c r="J293" s="40">
        <f>IF('Piano Ammortamento'!$A$293="","",IFERROR('Piano Ammortamento'!$E$293/'Piano Ammortamento'!$D$293,0))</f>
        <v/>
      </c>
      <c r="K293" s="24">
        <f>IF('Piano Ammortamento'!$A$293="","",IF('Piano Ammortamento'!$G$293&lt;=0,"Estinta","In corso"))</f>
        <v/>
      </c>
    </row>
    <row r="294">
      <c r="A294" s="25">
        <f>IF('Piano Ammortamento'!$A$293="","",IF('Piano Ammortamento'!$A$293&lt;'Calcolo Mutuo'!$E$6,'Piano Ammortamento'!$A$293+1,""))</f>
        <v/>
      </c>
      <c r="B294" s="41">
        <f>IF('Piano Ammortamento'!$A$294="","",EDATE('Calcolo Mutuo'!$B$12,'Piano Ammortamento'!$A$294-1))</f>
        <v/>
      </c>
      <c r="C294" s="27">
        <f>IF('Piano Ammortamento'!$A$294="","",'Piano Ammortamento'!$G$293)</f>
        <v/>
      </c>
      <c r="D294" s="27">
        <f>IF('Piano Ammortamento'!$A$294="","",IFERROR(-PMT('Calcolo Mutuo'!$E$7,'Calcolo Mutuo'!$E$6,'Calcolo Mutuo'!$B$8),0))</f>
        <v/>
      </c>
      <c r="E294" s="27">
        <f>IF('Piano Ammortamento'!$A$294="","",'Piano Ammortamento'!$C$294*'Calcolo Mutuo'!$E$7)</f>
        <v/>
      </c>
      <c r="F294" s="27">
        <f>IF('Piano Ammortamento'!$A$294="","",'Piano Ammortamento'!$D$294-'Piano Ammortamento'!$E$294)</f>
        <v/>
      </c>
      <c r="G294" s="27">
        <f>IF('Piano Ammortamento'!$A$294="","",MAX(0,'Piano Ammortamento'!$C$294-'Piano Ammortamento'!$F$294))</f>
        <v/>
      </c>
      <c r="H294" s="27">
        <f>IF('Piano Ammortamento'!$A$294="","",'Piano Ammortamento'!$H$293+'Piano Ammortamento'!$E$294)</f>
        <v/>
      </c>
      <c r="I294" s="27">
        <f>IF('Piano Ammortamento'!$A$294="","",'Piano Ammortamento'!$I$293+'Piano Ammortamento'!$F$294)</f>
        <v/>
      </c>
      <c r="J294" s="42">
        <f>IF('Piano Ammortamento'!$A$294="","",IFERROR('Piano Ammortamento'!$E$294/'Piano Ammortamento'!$D$294,0))</f>
        <v/>
      </c>
      <c r="K294" s="29">
        <f>IF('Piano Ammortamento'!$A$294="","",IF('Piano Ammortamento'!$G$294&lt;=0,"Estinta","In corso"))</f>
        <v/>
      </c>
    </row>
    <row r="295">
      <c r="A295" s="20">
        <f>IF('Piano Ammortamento'!$A$294="","",IF('Piano Ammortamento'!$A$294&lt;'Calcolo Mutuo'!$E$6,'Piano Ammortamento'!$A$294+1,""))</f>
        <v/>
      </c>
      <c r="B295" s="39">
        <f>IF('Piano Ammortamento'!$A$295="","",EDATE('Calcolo Mutuo'!$B$12,'Piano Ammortamento'!$A$295-1))</f>
        <v/>
      </c>
      <c r="C295" s="22">
        <f>IF('Piano Ammortamento'!$A$295="","",'Piano Ammortamento'!$G$294)</f>
        <v/>
      </c>
      <c r="D295" s="22">
        <f>IF('Piano Ammortamento'!$A$295="","",IFERROR(-PMT('Calcolo Mutuo'!$E$7,'Calcolo Mutuo'!$E$6,'Calcolo Mutuo'!$B$8),0))</f>
        <v/>
      </c>
      <c r="E295" s="22">
        <f>IF('Piano Ammortamento'!$A$295="","",'Piano Ammortamento'!$C$295*'Calcolo Mutuo'!$E$7)</f>
        <v/>
      </c>
      <c r="F295" s="22">
        <f>IF('Piano Ammortamento'!$A$295="","",'Piano Ammortamento'!$D$295-'Piano Ammortamento'!$E$295)</f>
        <v/>
      </c>
      <c r="G295" s="22">
        <f>IF('Piano Ammortamento'!$A$295="","",MAX(0,'Piano Ammortamento'!$C$295-'Piano Ammortamento'!$F$295))</f>
        <v/>
      </c>
      <c r="H295" s="22">
        <f>IF('Piano Ammortamento'!$A$295="","",'Piano Ammortamento'!$H$294+'Piano Ammortamento'!$E$295)</f>
        <v/>
      </c>
      <c r="I295" s="22">
        <f>IF('Piano Ammortamento'!$A$295="","",'Piano Ammortamento'!$I$294+'Piano Ammortamento'!$F$295)</f>
        <v/>
      </c>
      <c r="J295" s="40">
        <f>IF('Piano Ammortamento'!$A$295="","",IFERROR('Piano Ammortamento'!$E$295/'Piano Ammortamento'!$D$295,0))</f>
        <v/>
      </c>
      <c r="K295" s="24">
        <f>IF('Piano Ammortamento'!$A$295="","",IF('Piano Ammortamento'!$G$295&lt;=0,"Estinta","In corso"))</f>
        <v/>
      </c>
    </row>
    <row r="296">
      <c r="A296" s="25">
        <f>IF('Piano Ammortamento'!$A$295="","",IF('Piano Ammortamento'!$A$295&lt;'Calcolo Mutuo'!$E$6,'Piano Ammortamento'!$A$295+1,""))</f>
        <v/>
      </c>
      <c r="B296" s="41">
        <f>IF('Piano Ammortamento'!$A$296="","",EDATE('Calcolo Mutuo'!$B$12,'Piano Ammortamento'!$A$296-1))</f>
        <v/>
      </c>
      <c r="C296" s="27">
        <f>IF('Piano Ammortamento'!$A$296="","",'Piano Ammortamento'!$G$295)</f>
        <v/>
      </c>
      <c r="D296" s="27">
        <f>IF('Piano Ammortamento'!$A$296="","",IFERROR(-PMT('Calcolo Mutuo'!$E$7,'Calcolo Mutuo'!$E$6,'Calcolo Mutuo'!$B$8),0))</f>
        <v/>
      </c>
      <c r="E296" s="27">
        <f>IF('Piano Ammortamento'!$A$296="","",'Piano Ammortamento'!$C$296*'Calcolo Mutuo'!$E$7)</f>
        <v/>
      </c>
      <c r="F296" s="27">
        <f>IF('Piano Ammortamento'!$A$296="","",'Piano Ammortamento'!$D$296-'Piano Ammortamento'!$E$296)</f>
        <v/>
      </c>
      <c r="G296" s="27">
        <f>IF('Piano Ammortamento'!$A$296="","",MAX(0,'Piano Ammortamento'!$C$296-'Piano Ammortamento'!$F$296))</f>
        <v/>
      </c>
      <c r="H296" s="27">
        <f>IF('Piano Ammortamento'!$A$296="","",'Piano Ammortamento'!$H$295+'Piano Ammortamento'!$E$296)</f>
        <v/>
      </c>
      <c r="I296" s="27">
        <f>IF('Piano Ammortamento'!$A$296="","",'Piano Ammortamento'!$I$295+'Piano Ammortamento'!$F$296)</f>
        <v/>
      </c>
      <c r="J296" s="42">
        <f>IF('Piano Ammortamento'!$A$296="","",IFERROR('Piano Ammortamento'!$E$296/'Piano Ammortamento'!$D$296,0))</f>
        <v/>
      </c>
      <c r="K296" s="29">
        <f>IF('Piano Ammortamento'!$A$296="","",IF('Piano Ammortamento'!$G$296&lt;=0,"Estinta","In corso"))</f>
        <v/>
      </c>
    </row>
    <row r="297">
      <c r="A297" s="20">
        <f>IF('Piano Ammortamento'!$A$296="","",IF('Piano Ammortamento'!$A$296&lt;'Calcolo Mutuo'!$E$6,'Piano Ammortamento'!$A$296+1,""))</f>
        <v/>
      </c>
      <c r="B297" s="39">
        <f>IF('Piano Ammortamento'!$A$297="","",EDATE('Calcolo Mutuo'!$B$12,'Piano Ammortamento'!$A$297-1))</f>
        <v/>
      </c>
      <c r="C297" s="22">
        <f>IF('Piano Ammortamento'!$A$297="","",'Piano Ammortamento'!$G$296)</f>
        <v/>
      </c>
      <c r="D297" s="22">
        <f>IF('Piano Ammortamento'!$A$297="","",IFERROR(-PMT('Calcolo Mutuo'!$E$7,'Calcolo Mutuo'!$E$6,'Calcolo Mutuo'!$B$8),0))</f>
        <v/>
      </c>
      <c r="E297" s="22">
        <f>IF('Piano Ammortamento'!$A$297="","",'Piano Ammortamento'!$C$297*'Calcolo Mutuo'!$E$7)</f>
        <v/>
      </c>
      <c r="F297" s="22">
        <f>IF('Piano Ammortamento'!$A$297="","",'Piano Ammortamento'!$D$297-'Piano Ammortamento'!$E$297)</f>
        <v/>
      </c>
      <c r="G297" s="22">
        <f>IF('Piano Ammortamento'!$A$297="","",MAX(0,'Piano Ammortamento'!$C$297-'Piano Ammortamento'!$F$297))</f>
        <v/>
      </c>
      <c r="H297" s="22">
        <f>IF('Piano Ammortamento'!$A$297="","",'Piano Ammortamento'!$H$296+'Piano Ammortamento'!$E$297)</f>
        <v/>
      </c>
      <c r="I297" s="22">
        <f>IF('Piano Ammortamento'!$A$297="","",'Piano Ammortamento'!$I$296+'Piano Ammortamento'!$F$297)</f>
        <v/>
      </c>
      <c r="J297" s="40">
        <f>IF('Piano Ammortamento'!$A$297="","",IFERROR('Piano Ammortamento'!$E$297/'Piano Ammortamento'!$D$297,0))</f>
        <v/>
      </c>
      <c r="K297" s="24">
        <f>IF('Piano Ammortamento'!$A$297="","",IF('Piano Ammortamento'!$G$297&lt;=0,"Estinta","In corso"))</f>
        <v/>
      </c>
    </row>
    <row r="298">
      <c r="A298" s="25">
        <f>IF('Piano Ammortamento'!$A$297="","",IF('Piano Ammortamento'!$A$297&lt;'Calcolo Mutuo'!$E$6,'Piano Ammortamento'!$A$297+1,""))</f>
        <v/>
      </c>
      <c r="B298" s="41">
        <f>IF('Piano Ammortamento'!$A$298="","",EDATE('Calcolo Mutuo'!$B$12,'Piano Ammortamento'!$A$298-1))</f>
        <v/>
      </c>
      <c r="C298" s="27">
        <f>IF('Piano Ammortamento'!$A$298="","",'Piano Ammortamento'!$G$297)</f>
        <v/>
      </c>
      <c r="D298" s="27">
        <f>IF('Piano Ammortamento'!$A$298="","",IFERROR(-PMT('Calcolo Mutuo'!$E$7,'Calcolo Mutuo'!$E$6,'Calcolo Mutuo'!$B$8),0))</f>
        <v/>
      </c>
      <c r="E298" s="27">
        <f>IF('Piano Ammortamento'!$A$298="","",'Piano Ammortamento'!$C$298*'Calcolo Mutuo'!$E$7)</f>
        <v/>
      </c>
      <c r="F298" s="27">
        <f>IF('Piano Ammortamento'!$A$298="","",'Piano Ammortamento'!$D$298-'Piano Ammortamento'!$E$298)</f>
        <v/>
      </c>
      <c r="G298" s="27">
        <f>IF('Piano Ammortamento'!$A$298="","",MAX(0,'Piano Ammortamento'!$C$298-'Piano Ammortamento'!$F$298))</f>
        <v/>
      </c>
      <c r="H298" s="27">
        <f>IF('Piano Ammortamento'!$A$298="","",'Piano Ammortamento'!$H$297+'Piano Ammortamento'!$E$298)</f>
        <v/>
      </c>
      <c r="I298" s="27">
        <f>IF('Piano Ammortamento'!$A$298="","",'Piano Ammortamento'!$I$297+'Piano Ammortamento'!$F$298)</f>
        <v/>
      </c>
      <c r="J298" s="42">
        <f>IF('Piano Ammortamento'!$A$298="","",IFERROR('Piano Ammortamento'!$E$298/'Piano Ammortamento'!$D$298,0))</f>
        <v/>
      </c>
      <c r="K298" s="29">
        <f>IF('Piano Ammortamento'!$A$298="","",IF('Piano Ammortamento'!$G$298&lt;=0,"Estinta","In corso"))</f>
        <v/>
      </c>
    </row>
    <row r="299">
      <c r="A299" s="20">
        <f>IF('Piano Ammortamento'!$A$298="","",IF('Piano Ammortamento'!$A$298&lt;'Calcolo Mutuo'!$E$6,'Piano Ammortamento'!$A$298+1,""))</f>
        <v/>
      </c>
      <c r="B299" s="39">
        <f>IF('Piano Ammortamento'!$A$299="","",EDATE('Calcolo Mutuo'!$B$12,'Piano Ammortamento'!$A$299-1))</f>
        <v/>
      </c>
      <c r="C299" s="22">
        <f>IF('Piano Ammortamento'!$A$299="","",'Piano Ammortamento'!$G$298)</f>
        <v/>
      </c>
      <c r="D299" s="22">
        <f>IF('Piano Ammortamento'!$A$299="","",IFERROR(-PMT('Calcolo Mutuo'!$E$7,'Calcolo Mutuo'!$E$6,'Calcolo Mutuo'!$B$8),0))</f>
        <v/>
      </c>
      <c r="E299" s="22">
        <f>IF('Piano Ammortamento'!$A$299="","",'Piano Ammortamento'!$C$299*'Calcolo Mutuo'!$E$7)</f>
        <v/>
      </c>
      <c r="F299" s="22">
        <f>IF('Piano Ammortamento'!$A$299="","",'Piano Ammortamento'!$D$299-'Piano Ammortamento'!$E$299)</f>
        <v/>
      </c>
      <c r="G299" s="22">
        <f>IF('Piano Ammortamento'!$A$299="","",MAX(0,'Piano Ammortamento'!$C$299-'Piano Ammortamento'!$F$299))</f>
        <v/>
      </c>
      <c r="H299" s="22">
        <f>IF('Piano Ammortamento'!$A$299="","",'Piano Ammortamento'!$H$298+'Piano Ammortamento'!$E$299)</f>
        <v/>
      </c>
      <c r="I299" s="22">
        <f>IF('Piano Ammortamento'!$A$299="","",'Piano Ammortamento'!$I$298+'Piano Ammortamento'!$F$299)</f>
        <v/>
      </c>
      <c r="J299" s="40">
        <f>IF('Piano Ammortamento'!$A$299="","",IFERROR('Piano Ammortamento'!$E$299/'Piano Ammortamento'!$D$299,0))</f>
        <v/>
      </c>
      <c r="K299" s="24">
        <f>IF('Piano Ammortamento'!$A$299="","",IF('Piano Ammortamento'!$G$299&lt;=0,"Estinta","In corso"))</f>
        <v/>
      </c>
    </row>
    <row r="300">
      <c r="A300" s="25">
        <f>IF('Piano Ammortamento'!$A$299="","",IF('Piano Ammortamento'!$A$299&lt;'Calcolo Mutuo'!$E$6,'Piano Ammortamento'!$A$299+1,""))</f>
        <v/>
      </c>
      <c r="B300" s="41">
        <f>IF('Piano Ammortamento'!$A$300="","",EDATE('Calcolo Mutuo'!$B$12,'Piano Ammortamento'!$A$300-1))</f>
        <v/>
      </c>
      <c r="C300" s="27">
        <f>IF('Piano Ammortamento'!$A$300="","",'Piano Ammortamento'!$G$299)</f>
        <v/>
      </c>
      <c r="D300" s="27">
        <f>IF('Piano Ammortamento'!$A$300="","",IFERROR(-PMT('Calcolo Mutuo'!$E$7,'Calcolo Mutuo'!$E$6,'Calcolo Mutuo'!$B$8),0))</f>
        <v/>
      </c>
      <c r="E300" s="27">
        <f>IF('Piano Ammortamento'!$A$300="","",'Piano Ammortamento'!$C$300*'Calcolo Mutuo'!$E$7)</f>
        <v/>
      </c>
      <c r="F300" s="27">
        <f>IF('Piano Ammortamento'!$A$300="","",'Piano Ammortamento'!$D$300-'Piano Ammortamento'!$E$300)</f>
        <v/>
      </c>
      <c r="G300" s="27">
        <f>IF('Piano Ammortamento'!$A$300="","",MAX(0,'Piano Ammortamento'!$C$300-'Piano Ammortamento'!$F$300))</f>
        <v/>
      </c>
      <c r="H300" s="27">
        <f>IF('Piano Ammortamento'!$A$300="","",'Piano Ammortamento'!$H$299+'Piano Ammortamento'!$E$300)</f>
        <v/>
      </c>
      <c r="I300" s="27">
        <f>IF('Piano Ammortamento'!$A$300="","",'Piano Ammortamento'!$I$299+'Piano Ammortamento'!$F$300)</f>
        <v/>
      </c>
      <c r="J300" s="42">
        <f>IF('Piano Ammortamento'!$A$300="","",IFERROR('Piano Ammortamento'!$E$300/'Piano Ammortamento'!$D$300,0))</f>
        <v/>
      </c>
      <c r="K300" s="29">
        <f>IF('Piano Ammortamento'!$A$300="","",IF('Piano Ammortamento'!$G$300&lt;=0,"Estinta","In corso"))</f>
        <v/>
      </c>
    </row>
    <row r="301">
      <c r="A301" s="20">
        <f>IF('Piano Ammortamento'!$A$300="","",IF('Piano Ammortamento'!$A$300&lt;'Calcolo Mutuo'!$E$6,'Piano Ammortamento'!$A$300+1,""))</f>
        <v/>
      </c>
      <c r="B301" s="39">
        <f>IF('Piano Ammortamento'!$A$301="","",EDATE('Calcolo Mutuo'!$B$12,'Piano Ammortamento'!$A$301-1))</f>
        <v/>
      </c>
      <c r="C301" s="22">
        <f>IF('Piano Ammortamento'!$A$301="","",'Piano Ammortamento'!$G$300)</f>
        <v/>
      </c>
      <c r="D301" s="22">
        <f>IF('Piano Ammortamento'!$A$301="","",IFERROR(-PMT('Calcolo Mutuo'!$E$7,'Calcolo Mutuo'!$E$6,'Calcolo Mutuo'!$B$8),0))</f>
        <v/>
      </c>
      <c r="E301" s="22">
        <f>IF('Piano Ammortamento'!$A$301="","",'Piano Ammortamento'!$C$301*'Calcolo Mutuo'!$E$7)</f>
        <v/>
      </c>
      <c r="F301" s="22">
        <f>IF('Piano Ammortamento'!$A$301="","",'Piano Ammortamento'!$D$301-'Piano Ammortamento'!$E$301)</f>
        <v/>
      </c>
      <c r="G301" s="22">
        <f>IF('Piano Ammortamento'!$A$301="","",MAX(0,'Piano Ammortamento'!$C$301-'Piano Ammortamento'!$F$301))</f>
        <v/>
      </c>
      <c r="H301" s="22">
        <f>IF('Piano Ammortamento'!$A$301="","",'Piano Ammortamento'!$H$300+'Piano Ammortamento'!$E$301)</f>
        <v/>
      </c>
      <c r="I301" s="22">
        <f>IF('Piano Ammortamento'!$A$301="","",'Piano Ammortamento'!$I$300+'Piano Ammortamento'!$F$301)</f>
        <v/>
      </c>
      <c r="J301" s="40">
        <f>IF('Piano Ammortamento'!$A$301="","",IFERROR('Piano Ammortamento'!$E$301/'Piano Ammortamento'!$D$301,0))</f>
        <v/>
      </c>
      <c r="K301" s="24">
        <f>IF('Piano Ammortamento'!$A$301="","",IF('Piano Ammortamento'!$G$301&lt;=0,"Estinta","In corso"))</f>
        <v/>
      </c>
    </row>
    <row r="302">
      <c r="A302" s="25">
        <f>IF('Piano Ammortamento'!$A$301="","",IF('Piano Ammortamento'!$A$301&lt;'Calcolo Mutuo'!$E$6,'Piano Ammortamento'!$A$301+1,""))</f>
        <v/>
      </c>
      <c r="B302" s="41">
        <f>IF('Piano Ammortamento'!$A$302="","",EDATE('Calcolo Mutuo'!$B$12,'Piano Ammortamento'!$A$302-1))</f>
        <v/>
      </c>
      <c r="C302" s="27">
        <f>IF('Piano Ammortamento'!$A$302="","",'Piano Ammortamento'!$G$301)</f>
        <v/>
      </c>
      <c r="D302" s="27">
        <f>IF('Piano Ammortamento'!$A$302="","",IFERROR(-PMT('Calcolo Mutuo'!$E$7,'Calcolo Mutuo'!$E$6,'Calcolo Mutuo'!$B$8),0))</f>
        <v/>
      </c>
      <c r="E302" s="27">
        <f>IF('Piano Ammortamento'!$A$302="","",'Piano Ammortamento'!$C$302*'Calcolo Mutuo'!$E$7)</f>
        <v/>
      </c>
      <c r="F302" s="27">
        <f>IF('Piano Ammortamento'!$A$302="","",'Piano Ammortamento'!$D$302-'Piano Ammortamento'!$E$302)</f>
        <v/>
      </c>
      <c r="G302" s="27">
        <f>IF('Piano Ammortamento'!$A$302="","",MAX(0,'Piano Ammortamento'!$C$302-'Piano Ammortamento'!$F$302))</f>
        <v/>
      </c>
      <c r="H302" s="27">
        <f>IF('Piano Ammortamento'!$A$302="","",'Piano Ammortamento'!$H$301+'Piano Ammortamento'!$E$302)</f>
        <v/>
      </c>
      <c r="I302" s="27">
        <f>IF('Piano Ammortamento'!$A$302="","",'Piano Ammortamento'!$I$301+'Piano Ammortamento'!$F$302)</f>
        <v/>
      </c>
      <c r="J302" s="42">
        <f>IF('Piano Ammortamento'!$A$302="","",IFERROR('Piano Ammortamento'!$E$302/'Piano Ammortamento'!$D$302,0))</f>
        <v/>
      </c>
      <c r="K302" s="29">
        <f>IF('Piano Ammortamento'!$A$302="","",IF('Piano Ammortamento'!$G$302&lt;=0,"Estinta","In corso"))</f>
        <v/>
      </c>
    </row>
    <row r="303">
      <c r="A303" s="20">
        <f>IF('Piano Ammortamento'!$A$302="","",IF('Piano Ammortamento'!$A$302&lt;'Calcolo Mutuo'!$E$6,'Piano Ammortamento'!$A$302+1,""))</f>
        <v/>
      </c>
      <c r="B303" s="39">
        <f>IF('Piano Ammortamento'!$A$303="","",EDATE('Calcolo Mutuo'!$B$12,'Piano Ammortamento'!$A$303-1))</f>
        <v/>
      </c>
      <c r="C303" s="22">
        <f>IF('Piano Ammortamento'!$A$303="","",'Piano Ammortamento'!$G$302)</f>
        <v/>
      </c>
      <c r="D303" s="22">
        <f>IF('Piano Ammortamento'!$A$303="","",IFERROR(-PMT('Calcolo Mutuo'!$E$7,'Calcolo Mutuo'!$E$6,'Calcolo Mutuo'!$B$8),0))</f>
        <v/>
      </c>
      <c r="E303" s="22">
        <f>IF('Piano Ammortamento'!$A$303="","",'Piano Ammortamento'!$C$303*'Calcolo Mutuo'!$E$7)</f>
        <v/>
      </c>
      <c r="F303" s="22">
        <f>IF('Piano Ammortamento'!$A$303="","",'Piano Ammortamento'!$D$303-'Piano Ammortamento'!$E$303)</f>
        <v/>
      </c>
      <c r="G303" s="22">
        <f>IF('Piano Ammortamento'!$A$303="","",MAX(0,'Piano Ammortamento'!$C$303-'Piano Ammortamento'!$F$303))</f>
        <v/>
      </c>
      <c r="H303" s="22">
        <f>IF('Piano Ammortamento'!$A$303="","",'Piano Ammortamento'!$H$302+'Piano Ammortamento'!$E$303)</f>
        <v/>
      </c>
      <c r="I303" s="22">
        <f>IF('Piano Ammortamento'!$A$303="","",'Piano Ammortamento'!$I$302+'Piano Ammortamento'!$F$303)</f>
        <v/>
      </c>
      <c r="J303" s="40">
        <f>IF('Piano Ammortamento'!$A$303="","",IFERROR('Piano Ammortamento'!$E$303/'Piano Ammortamento'!$D$303,0))</f>
        <v/>
      </c>
      <c r="K303" s="24">
        <f>IF('Piano Ammortamento'!$A$303="","",IF('Piano Ammortamento'!$G$303&lt;=0,"Estinta","In corso"))</f>
        <v/>
      </c>
    </row>
    <row r="304">
      <c r="A304" s="25">
        <f>IF('Piano Ammortamento'!$A$303="","",IF('Piano Ammortamento'!$A$303&lt;'Calcolo Mutuo'!$E$6,'Piano Ammortamento'!$A$303+1,""))</f>
        <v/>
      </c>
      <c r="B304" s="41">
        <f>IF('Piano Ammortamento'!$A$304="","",EDATE('Calcolo Mutuo'!$B$12,'Piano Ammortamento'!$A$304-1))</f>
        <v/>
      </c>
      <c r="C304" s="27">
        <f>IF('Piano Ammortamento'!$A$304="","",'Piano Ammortamento'!$G$303)</f>
        <v/>
      </c>
      <c r="D304" s="27">
        <f>IF('Piano Ammortamento'!$A$304="","",IFERROR(-PMT('Calcolo Mutuo'!$E$7,'Calcolo Mutuo'!$E$6,'Calcolo Mutuo'!$B$8),0))</f>
        <v/>
      </c>
      <c r="E304" s="27">
        <f>IF('Piano Ammortamento'!$A$304="","",'Piano Ammortamento'!$C$304*'Calcolo Mutuo'!$E$7)</f>
        <v/>
      </c>
      <c r="F304" s="27">
        <f>IF('Piano Ammortamento'!$A$304="","",'Piano Ammortamento'!$D$304-'Piano Ammortamento'!$E$304)</f>
        <v/>
      </c>
      <c r="G304" s="27">
        <f>IF('Piano Ammortamento'!$A$304="","",MAX(0,'Piano Ammortamento'!$C$304-'Piano Ammortamento'!$F$304))</f>
        <v/>
      </c>
      <c r="H304" s="27">
        <f>IF('Piano Ammortamento'!$A$304="","",'Piano Ammortamento'!$H$303+'Piano Ammortamento'!$E$304)</f>
        <v/>
      </c>
      <c r="I304" s="27">
        <f>IF('Piano Ammortamento'!$A$304="","",'Piano Ammortamento'!$I$303+'Piano Ammortamento'!$F$304)</f>
        <v/>
      </c>
      <c r="J304" s="42">
        <f>IF('Piano Ammortamento'!$A$304="","",IFERROR('Piano Ammortamento'!$E$304/'Piano Ammortamento'!$D$304,0))</f>
        <v/>
      </c>
      <c r="K304" s="29">
        <f>IF('Piano Ammortamento'!$A$304="","",IF('Piano Ammortamento'!$G$304&lt;=0,"Estinta","In corso"))</f>
        <v/>
      </c>
    </row>
  </sheetData>
  <autoFilter ref="A4:K304"/>
  <mergeCells count="1">
    <mergeCell ref="A1:K1"/>
  </mergeCells>
  <conditionalFormatting sqref="G5:G304">
    <cfRule type="expression" priority="1" dxfId="0">
      <formula>AND($A5&lt;&gt;"",$G5&lt;=0)</formula>
    </cfRule>
  </conditionalFormatting>
  <conditionalFormatting sqref="K5:K304">
    <cfRule type="expression" priority="2" dxfId="0">
      <formula>$K5="Estinta"</formula>
    </cfRule>
  </conditionalFormatting>
  <conditionalFormatting sqref="F5:F304">
    <cfRule type="expression" priority="3" dxfId="1">
      <formula>AND($A5&lt;&gt;"",$F5&lt;0)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9" customWidth="1" min="3" max="3"/>
    <col width="19" customWidth="1" min="4" max="4"/>
    <col width="14" customWidth="1" min="5" max="5"/>
    <col width="14" customWidth="1" min="6" max="6"/>
    <col width="12" customWidth="1" min="7" max="7"/>
    <col width="18" customWidth="1" min="8" max="8"/>
    <col width="20" customWidth="1" min="9" max="9"/>
    <col width="26" customWidth="1" min="10" max="10"/>
    <col width="4" customWidth="1" min="11" max="11"/>
    <col width="29" customWidth="1" min="12" max="12"/>
    <col width="18" customWidth="1" min="13" max="13"/>
    <col width="4" customWidth="1" min="14" max="14"/>
    <col width="14" customWidth="1" min="21" max="21"/>
  </cols>
  <sheetData>
    <row r="1" ht="26" customHeight="1">
      <c r="A1" s="1" t="inlineStr">
        <is>
          <t>Scenari comparativi e dashboard</t>
        </is>
      </c>
    </row>
    <row r="2"/>
    <row r="3">
      <c r="A3" s="30" t="inlineStr">
        <is>
          <t>Simulazioni riferite al 2026</t>
        </is>
      </c>
    </row>
    <row r="4">
      <c r="A4" s="2" t="inlineStr">
        <is>
          <t>Richiedente</t>
        </is>
      </c>
      <c r="B4" s="2" t="inlineStr">
        <is>
          <t>Città</t>
        </is>
      </c>
      <c r="C4" s="2" t="inlineStr">
        <is>
          <t>Prezzo immobile (€)</t>
        </is>
      </c>
      <c r="D4" s="2" t="inlineStr">
        <is>
          <t>Importo mutuo (€)</t>
        </is>
      </c>
      <c r="E4" s="2" t="inlineStr">
        <is>
          <t>Durata (anni)</t>
        </is>
      </c>
      <c r="F4" s="2" t="inlineStr">
        <is>
          <t>TAN annuo (%)</t>
        </is>
      </c>
      <c r="G4" s="2" t="inlineStr">
        <is>
          <t>LTV (%)</t>
        </is>
      </c>
      <c r="H4" s="2" t="inlineStr">
        <is>
          <t>Rata mensile (€)</t>
        </is>
      </c>
      <c r="I4" s="2" t="inlineStr">
        <is>
          <t>Totale interessi (€)</t>
        </is>
      </c>
      <c r="J4" s="2" t="inlineStr">
        <is>
          <t>Giudizio</t>
        </is>
      </c>
      <c r="L4" s="14" t="inlineStr">
        <is>
          <t>Indicatori</t>
        </is>
      </c>
      <c r="M4" s="14" t="inlineStr">
        <is>
          <t>Valore</t>
        </is>
      </c>
    </row>
    <row r="5">
      <c r="A5" s="4" t="inlineStr">
        <is>
          <t>Marco Rossi</t>
        </is>
      </c>
      <c r="B5" s="4" t="inlineStr">
        <is>
          <t>Milano</t>
        </is>
      </c>
      <c r="C5" s="31" t="n">
        <v>280000</v>
      </c>
      <c r="D5" s="31" t="n">
        <v>210000</v>
      </c>
      <c r="E5" s="32" t="n">
        <v>25</v>
      </c>
      <c r="F5" s="43" t="n">
        <v>0.032</v>
      </c>
      <c r="G5" s="36">
        <f>IF(COUNTA('Scenari e Dashboard'!$A$5:$F$5)&lt;6,"",IFERROR('Scenari e Dashboard'!$D$5/'Scenari e Dashboard'!$C$5,0))</f>
        <v/>
      </c>
      <c r="H5" s="10">
        <f>IF(COUNTA('Scenari e Dashboard'!$A$5:$F$5)&lt;6,"",IFERROR(-PMT('Scenari e Dashboard'!$F$5/12,'Scenari e Dashboard'!$E$5*12,'Scenari e Dashboard'!$D$5),0))</f>
        <v/>
      </c>
      <c r="I5" s="10">
        <f>IF('Scenari e Dashboard'!$H$5="","",'Scenari e Dashboard'!$H$5*'Scenari e Dashboard'!$E$5*12-'Scenari e Dashboard'!$D$5)</f>
        <v/>
      </c>
      <c r="J5" s="7">
        <f>IF('Scenari e Dashboard'!$I$5="","",IFERROR(IF('Scenari e Dashboard'!$I$5/'Scenari e Dashboard'!$D$5&gt;0.50,"Interessi elevati","Interessi sotto controllo"),""))</f>
        <v/>
      </c>
      <c r="L5" s="15" t="inlineStr">
        <is>
          <t>Rata media</t>
        </is>
      </c>
      <c r="M5" s="10">
        <f>IFERROR(AVERAGE('Scenari e Dashboard'!$H$5:$H$104),0)</f>
        <v/>
      </c>
    </row>
    <row r="6">
      <c r="A6" s="4" t="inlineStr">
        <is>
          <t>Giulia Bianchi</t>
        </is>
      </c>
      <c r="B6" s="4" t="inlineStr">
        <is>
          <t>Milano</t>
        </is>
      </c>
      <c r="C6" s="31" t="n">
        <v>245000</v>
      </c>
      <c r="D6" s="31" t="n">
        <v>196000</v>
      </c>
      <c r="E6" s="32" t="n">
        <v>25</v>
      </c>
      <c r="F6" s="43" t="n">
        <v>0.034</v>
      </c>
      <c r="G6" s="42">
        <f>IF(COUNTA('Scenari e Dashboard'!$A$6:$F$6)&lt;6,"",IFERROR('Scenari e Dashboard'!$D$6/'Scenari e Dashboard'!$C$6,0))</f>
        <v/>
      </c>
      <c r="H6" s="27">
        <f>IF(COUNTA('Scenari e Dashboard'!$A$6:$F$6)&lt;6,"",IFERROR(-PMT('Scenari e Dashboard'!$F$6/12,'Scenari e Dashboard'!$E$6*12,'Scenari e Dashboard'!$D$6),0))</f>
        <v/>
      </c>
      <c r="I6" s="27">
        <f>IF('Scenari e Dashboard'!$H$6="","",'Scenari e Dashboard'!$H$6*'Scenari e Dashboard'!$E$6*12-'Scenari e Dashboard'!$D$6)</f>
        <v/>
      </c>
      <c r="J6" s="34">
        <f>IF('Scenari e Dashboard'!$I$6="","",IFERROR(IF('Scenari e Dashboard'!$I$6/'Scenari e Dashboard'!$D$6&gt;0.50,"Interessi elevati","Interessi sotto controllo"),""))</f>
        <v/>
      </c>
      <c r="L6" s="15" t="inlineStr">
        <is>
          <t>Totale mutui analizzati</t>
        </is>
      </c>
      <c r="M6" s="10">
        <f>SUM('Scenari e Dashboard'!$D$5:$D$104)</f>
        <v/>
      </c>
    </row>
    <row r="7">
      <c r="A7" s="4" t="inlineStr">
        <is>
          <t>Luca Ferrari</t>
        </is>
      </c>
      <c r="B7" s="4" t="inlineStr">
        <is>
          <t>Torino</t>
        </is>
      </c>
      <c r="C7" s="31" t="n">
        <v>215000</v>
      </c>
      <c r="D7" s="31" t="n">
        <v>165000</v>
      </c>
      <c r="E7" s="32" t="n">
        <v>20</v>
      </c>
      <c r="F7" s="43" t="n">
        <v>0.0285</v>
      </c>
      <c r="G7" s="36">
        <f>IF(COUNTA('Scenari e Dashboard'!$A$7:$F$7)&lt;6,"",IFERROR('Scenari e Dashboard'!$D$7/'Scenari e Dashboard'!$C$7,0))</f>
        <v/>
      </c>
      <c r="H7" s="10">
        <f>IF(COUNTA('Scenari e Dashboard'!$A$7:$F$7)&lt;6,"",IFERROR(-PMT('Scenari e Dashboard'!$F$7/12,'Scenari e Dashboard'!$E$7*12,'Scenari e Dashboard'!$D$7),0))</f>
        <v/>
      </c>
      <c r="I7" s="10">
        <f>IF('Scenari e Dashboard'!$H$7="","",'Scenari e Dashboard'!$H$7*'Scenari e Dashboard'!$E$7*12-'Scenari e Dashboard'!$D$7)</f>
        <v/>
      </c>
      <c r="J7" s="7">
        <f>IF('Scenari e Dashboard'!$I$7="","",IFERROR(IF('Scenari e Dashboard'!$I$7/'Scenari e Dashboard'!$D$7&gt;0.50,"Interessi elevati","Interessi sotto controllo"),""))</f>
        <v/>
      </c>
      <c r="L7" s="15" t="inlineStr">
        <is>
          <t>Scenari con interessi elevati</t>
        </is>
      </c>
      <c r="M7" s="8">
        <f>COUNTIF('Scenari e Dashboard'!$J$5:$J$104,"Interessi elevati")</f>
        <v/>
      </c>
    </row>
    <row r="8">
      <c r="A8" s="4" t="inlineStr">
        <is>
          <t>Anna Esposito</t>
        </is>
      </c>
      <c r="B8" s="4" t="inlineStr">
        <is>
          <t>Roma</t>
        </is>
      </c>
      <c r="C8" s="31" t="n">
        <v>350000</v>
      </c>
      <c r="D8" s="31" t="n">
        <v>280000</v>
      </c>
      <c r="E8" s="32" t="n">
        <v>30</v>
      </c>
      <c r="F8" s="43" t="n">
        <v>0.038</v>
      </c>
      <c r="G8" s="42">
        <f>IF(COUNTA('Scenari e Dashboard'!$A$8:$F$8)&lt;6,"",IFERROR('Scenari e Dashboard'!$D$8/'Scenari e Dashboard'!$C$8,0))</f>
        <v/>
      </c>
      <c r="H8" s="27">
        <f>IF(COUNTA('Scenari e Dashboard'!$A$8:$F$8)&lt;6,"",IFERROR(-PMT('Scenari e Dashboard'!$F$8/12,'Scenari e Dashboard'!$E$8*12,'Scenari e Dashboard'!$D$8),0))</f>
        <v/>
      </c>
      <c r="I8" s="27">
        <f>IF('Scenari e Dashboard'!$H$8="","",'Scenari e Dashboard'!$H$8*'Scenari e Dashboard'!$E$8*12-'Scenari e Dashboard'!$D$8)</f>
        <v/>
      </c>
      <c r="J8" s="34">
        <f>IF('Scenari e Dashboard'!$I$8="","",IFERROR(IF('Scenari e Dashboard'!$I$8/'Scenari e Dashboard'!$D$8&gt;0.50,"Interessi elevati","Interessi sotto controllo"),""))</f>
        <v/>
      </c>
      <c r="L8" s="15" t="inlineStr">
        <is>
          <t>TAN medio</t>
        </is>
      </c>
      <c r="M8" s="36">
        <f>IFERROR(AVERAGE('Scenari e Dashboard'!$F$5:$F$104),0)</f>
        <v/>
      </c>
    </row>
    <row r="9">
      <c r="A9" s="4" t="inlineStr">
        <is>
          <t>Francesca Romano</t>
        </is>
      </c>
      <c r="B9" s="4" t="inlineStr">
        <is>
          <t>Bologna</t>
        </is>
      </c>
      <c r="C9" s="31" t="n">
        <v>240000</v>
      </c>
      <c r="D9" s="31" t="n">
        <v>180000</v>
      </c>
      <c r="E9" s="32" t="n">
        <v>25</v>
      </c>
      <c r="F9" s="43" t="n">
        <v>0.031</v>
      </c>
      <c r="G9" s="36">
        <f>IF(COUNTA('Scenari e Dashboard'!$A$9:$F$9)&lt;6,"",IFERROR('Scenari e Dashboard'!$D$9/'Scenari e Dashboard'!$C$9,0))</f>
        <v/>
      </c>
      <c r="H9" s="10">
        <f>IF(COUNTA('Scenari e Dashboard'!$A$9:$F$9)&lt;6,"",IFERROR(-PMT('Scenari e Dashboard'!$F$9/12,'Scenari e Dashboard'!$E$9*12,'Scenari e Dashboard'!$D$9),0))</f>
        <v/>
      </c>
      <c r="I9" s="10">
        <f>IF('Scenari e Dashboard'!$H$9="","",'Scenari e Dashboard'!$H$9*'Scenari e Dashboard'!$E$9*12-'Scenari e Dashboard'!$D$9)</f>
        <v/>
      </c>
      <c r="J9" s="7">
        <f>IF('Scenari e Dashboard'!$I$9="","",IFERROR(IF('Scenari e Dashboard'!$I$9/'Scenari e Dashboard'!$D$9&gt;0.50,"Interessi elevati","Interessi sotto controllo"),""))</f>
        <v/>
      </c>
    </row>
    <row r="10">
      <c r="A10" s="4" t="inlineStr">
        <is>
          <t>Giuseppe Conti</t>
        </is>
      </c>
      <c r="B10" s="4" t="inlineStr">
        <is>
          <t>Napoli</t>
        </is>
      </c>
      <c r="C10" s="31" t="n">
        <v>190000</v>
      </c>
      <c r="D10" s="31" t="n">
        <v>140000</v>
      </c>
      <c r="E10" s="32" t="n">
        <v>20</v>
      </c>
      <c r="F10" s="43" t="n">
        <v>0.0355</v>
      </c>
      <c r="G10" s="42">
        <f>IF(COUNTA('Scenari e Dashboard'!$A$10:$F$10)&lt;6,"",IFERROR('Scenari e Dashboard'!$D$10/'Scenari e Dashboard'!$C$10,0))</f>
        <v/>
      </c>
      <c r="H10" s="27">
        <f>IF(COUNTA('Scenari e Dashboard'!$A$10:$F$10)&lt;6,"",IFERROR(-PMT('Scenari e Dashboard'!$F$10/12,'Scenari e Dashboard'!$E$10*12,'Scenari e Dashboard'!$D$10),0))</f>
        <v/>
      </c>
      <c r="I10" s="27">
        <f>IF('Scenari e Dashboard'!$H$10="","",'Scenari e Dashboard'!$H$10*'Scenari e Dashboard'!$E$10*12-'Scenari e Dashboard'!$D$10)</f>
        <v/>
      </c>
      <c r="J10" s="34">
        <f>IF('Scenari e Dashboard'!$I$10="","",IFERROR(IF('Scenari e Dashboard'!$I$10/'Scenari e Dashboard'!$D$10&gt;0.50,"Interessi elevati","Interessi sotto controllo"),""))</f>
        <v/>
      </c>
    </row>
    <row r="11">
      <c r="A11" s="4" t="inlineStr">
        <is>
          <t>Immobiliare Verdi SRL</t>
        </is>
      </c>
      <c r="B11" s="4" t="inlineStr">
        <is>
          <t>Firenze</t>
        </is>
      </c>
      <c r="C11" s="31" t="n">
        <v>420000</v>
      </c>
      <c r="D11" s="31" t="n">
        <v>320000</v>
      </c>
      <c r="E11" s="32" t="n">
        <v>30</v>
      </c>
      <c r="F11" s="43" t="n">
        <v>0.041</v>
      </c>
      <c r="G11" s="36">
        <f>IF(COUNTA('Scenari e Dashboard'!$A$11:$F$11)&lt;6,"",IFERROR('Scenari e Dashboard'!$D$11/'Scenari e Dashboard'!$C$11,0))</f>
        <v/>
      </c>
      <c r="H11" s="10">
        <f>IF(COUNTA('Scenari e Dashboard'!$A$11:$F$11)&lt;6,"",IFERROR(-PMT('Scenari e Dashboard'!$F$11/12,'Scenari e Dashboard'!$E$11*12,'Scenari e Dashboard'!$D$11),0))</f>
        <v/>
      </c>
      <c r="I11" s="10">
        <f>IF('Scenari e Dashboard'!$H$11="","",'Scenari e Dashboard'!$H$11*'Scenari e Dashboard'!$E$11*12-'Scenari e Dashboard'!$D$11)</f>
        <v/>
      </c>
      <c r="J11" s="7">
        <f>IF('Scenari e Dashboard'!$I$11="","",IFERROR(IF('Scenari e Dashboard'!$I$11/'Scenari e Dashboard'!$D$11&gt;0.50,"Interessi elevati","Interessi sotto controllo"),""))</f>
        <v/>
      </c>
      <c r="L11" s="17" t="inlineStr">
        <is>
          <t>Nota informativa</t>
        </is>
      </c>
    </row>
    <row r="12" ht="45" customHeight="1">
      <c r="A12" s="4" t="inlineStr">
        <is>
          <t>Elisa Moretti</t>
        </is>
      </c>
      <c r="B12" s="4" t="inlineStr">
        <is>
          <t>Genova</t>
        </is>
      </c>
      <c r="C12" s="31" t="n">
        <v>265000</v>
      </c>
      <c r="D12" s="31" t="n">
        <v>205000</v>
      </c>
      <c r="E12" s="32" t="n">
        <v>25</v>
      </c>
      <c r="F12" s="43" t="n">
        <v>0.0335</v>
      </c>
      <c r="G12" s="42">
        <f>IF(COUNTA('Scenari e Dashboard'!$A$12:$F$12)&lt;6,"",IFERROR('Scenari e Dashboard'!$D$12/'Scenari e Dashboard'!$C$12,0))</f>
        <v/>
      </c>
      <c r="H12" s="27">
        <f>IF(COUNTA('Scenari e Dashboard'!$A$12:$F$12)&lt;6,"",IFERROR(-PMT('Scenari e Dashboard'!$F$12/12,'Scenari e Dashboard'!$E$12*12,'Scenari e Dashboard'!$D$12),0))</f>
        <v/>
      </c>
      <c r="I12" s="27">
        <f>IF('Scenari e Dashboard'!$H$12="","",'Scenari e Dashboard'!$H$12*'Scenari e Dashboard'!$E$12*12-'Scenari e Dashboard'!$D$12)</f>
        <v/>
      </c>
      <c r="J12" s="34">
        <f>IF('Scenari e Dashboard'!$I$12="","",IFERROR(IF('Scenari e Dashboard'!$I$12/'Scenari e Dashboard'!$D$12&gt;0.50,"Interessi elevati","Interessi sotto controllo"),""))</f>
        <v/>
      </c>
      <c r="L12" s="35" t="inlineStr">
        <is>
          <t>Il calcolo è indicativo; il TAEG effettivo dipende da condizioni bancarie, spese accessorie, assicurazioni, imposte e profilo del mutuatario.</t>
        </is>
      </c>
    </row>
    <row r="13">
      <c r="A13" s="4" t="n"/>
      <c r="B13" s="4" t="n"/>
      <c r="C13" s="31" t="n"/>
      <c r="D13" s="31" t="n"/>
      <c r="E13" s="32" t="n"/>
      <c r="F13" s="43" t="n"/>
      <c r="G13" s="36">
        <f>IF(COUNTA('Scenari e Dashboard'!$A$13:$F$13)&lt;6,"",IFERROR('Scenari e Dashboard'!$D$13/'Scenari e Dashboard'!$C$13,0))</f>
        <v/>
      </c>
      <c r="H13" s="10">
        <f>IF(COUNTA('Scenari e Dashboard'!$A$13:$F$13)&lt;6,"",IFERROR(-PMT('Scenari e Dashboard'!$F$13/12,'Scenari e Dashboard'!$E$13*12,'Scenari e Dashboard'!$D$13),0))</f>
        <v/>
      </c>
      <c r="I13" s="10">
        <f>IF('Scenari e Dashboard'!$H$13="","",'Scenari e Dashboard'!$H$13*'Scenari e Dashboard'!$E$13*12-'Scenari e Dashboard'!$D$13)</f>
        <v/>
      </c>
      <c r="J13" s="7">
        <f>IF('Scenari e Dashboard'!$I$13="","",IFERROR(IF('Scenari e Dashboard'!$I$13/'Scenari e Dashboard'!$D$13&gt;0.50,"Interessi elevati","Interessi sotto controllo"),""))</f>
        <v/>
      </c>
    </row>
    <row r="14">
      <c r="A14" s="4" t="n"/>
      <c r="B14" s="4" t="n"/>
      <c r="C14" s="31" t="n"/>
      <c r="D14" s="31" t="n"/>
      <c r="E14" s="32" t="n"/>
      <c r="F14" s="43" t="n"/>
      <c r="G14" s="42">
        <f>IF(COUNTA('Scenari e Dashboard'!$A$14:$F$14)&lt;6,"",IFERROR('Scenari e Dashboard'!$D$14/'Scenari e Dashboard'!$C$14,0))</f>
        <v/>
      </c>
      <c r="H14" s="27">
        <f>IF(COUNTA('Scenari e Dashboard'!$A$14:$F$14)&lt;6,"",IFERROR(-PMT('Scenari e Dashboard'!$F$14/12,'Scenari e Dashboard'!$E$14*12,'Scenari e Dashboard'!$D$14),0))</f>
        <v/>
      </c>
      <c r="I14" s="27">
        <f>IF('Scenari e Dashboard'!$H$14="","",'Scenari e Dashboard'!$H$14*'Scenari e Dashboard'!$E$14*12-'Scenari e Dashboard'!$D$14)</f>
        <v/>
      </c>
      <c r="J14" s="34">
        <f>IF('Scenari e Dashboard'!$I$14="","",IFERROR(IF('Scenari e Dashboard'!$I$14/'Scenari e Dashboard'!$D$14&gt;0.50,"Interessi elevati","Interessi sotto controllo"),""))</f>
        <v/>
      </c>
      <c r="L14" s="14" t="inlineStr">
        <is>
          <t>Componente</t>
        </is>
      </c>
      <c r="M14" s="14" t="inlineStr">
        <is>
          <t>Importo</t>
        </is>
      </c>
    </row>
    <row r="15">
      <c r="A15" s="4" t="n"/>
      <c r="B15" s="4" t="n"/>
      <c r="C15" s="31" t="n"/>
      <c r="D15" s="31" t="n"/>
      <c r="E15" s="32" t="n"/>
      <c r="F15" s="43" t="n"/>
      <c r="G15" s="36">
        <f>IF(COUNTA('Scenari e Dashboard'!$A$15:$F$15)&lt;6,"",IFERROR('Scenari e Dashboard'!$D$15/'Scenari e Dashboard'!$C$15,0))</f>
        <v/>
      </c>
      <c r="H15" s="10">
        <f>IF(COUNTA('Scenari e Dashboard'!$A$15:$F$15)&lt;6,"",IFERROR(-PMT('Scenari e Dashboard'!$F$15/12,'Scenari e Dashboard'!$E$15*12,'Scenari e Dashboard'!$D$15),0))</f>
        <v/>
      </c>
      <c r="I15" s="10">
        <f>IF('Scenari e Dashboard'!$H$15="","",'Scenari e Dashboard'!$H$15*'Scenari e Dashboard'!$E$15*12-'Scenari e Dashboard'!$D$15)</f>
        <v/>
      </c>
      <c r="J15" s="7">
        <f>IF('Scenari e Dashboard'!$I$15="","",IFERROR(IF('Scenari e Dashboard'!$I$15/'Scenari e Dashboard'!$D$15&gt;0.50,"Interessi elevati","Interessi sotto controllo"),""))</f>
        <v/>
      </c>
      <c r="L15" s="15" t="inlineStr">
        <is>
          <t>Capitale rimborsato</t>
        </is>
      </c>
      <c r="M15" s="16">
        <f>IF('Calcolo Mutuo'!$B$8="","",'Calcolo Mutuo'!$B$8)</f>
        <v/>
      </c>
    </row>
    <row r="16">
      <c r="A16" s="4" t="n"/>
      <c r="B16" s="4" t="n"/>
      <c r="C16" s="31" t="n"/>
      <c r="D16" s="31" t="n"/>
      <c r="E16" s="32" t="n"/>
      <c r="F16" s="43" t="n"/>
      <c r="G16" s="42">
        <f>IF(COUNTA('Scenari e Dashboard'!$A$16:$F$16)&lt;6,"",IFERROR('Scenari e Dashboard'!$D$16/'Scenari e Dashboard'!$C$16,0))</f>
        <v/>
      </c>
      <c r="H16" s="27">
        <f>IF(COUNTA('Scenari e Dashboard'!$A$16:$F$16)&lt;6,"",IFERROR(-PMT('Scenari e Dashboard'!$F$16/12,'Scenari e Dashboard'!$E$16*12,'Scenari e Dashboard'!$D$16),0))</f>
        <v/>
      </c>
      <c r="I16" s="27">
        <f>IF('Scenari e Dashboard'!$H$16="","",'Scenari e Dashboard'!$H$16*'Scenari e Dashboard'!$E$16*12-'Scenari e Dashboard'!$D$16)</f>
        <v/>
      </c>
      <c r="J16" s="34">
        <f>IF('Scenari e Dashboard'!$I$16="","",IFERROR(IF('Scenari e Dashboard'!$I$16/'Scenari e Dashboard'!$D$16&gt;0.50,"Interessi elevati","Interessi sotto controllo"),""))</f>
        <v/>
      </c>
      <c r="L16" s="15" t="inlineStr">
        <is>
          <t>Interessi totali</t>
        </is>
      </c>
      <c r="M16" s="16">
        <f>IF('Calcolo Mutuo'!$E$10="","",'Calcolo Mutuo'!$E$10)</f>
        <v/>
      </c>
    </row>
    <row r="17">
      <c r="A17" s="4" t="n"/>
      <c r="B17" s="4" t="n"/>
      <c r="C17" s="31" t="n"/>
      <c r="D17" s="31" t="n"/>
      <c r="E17" s="32" t="n"/>
      <c r="F17" s="43" t="n"/>
      <c r="G17" s="36">
        <f>IF(COUNTA('Scenari e Dashboard'!$A$17:$F$17)&lt;6,"",IFERROR('Scenari e Dashboard'!$D$17/'Scenari e Dashboard'!$C$17,0))</f>
        <v/>
      </c>
      <c r="H17" s="10">
        <f>IF(COUNTA('Scenari e Dashboard'!$A$17:$F$17)&lt;6,"",IFERROR(-PMT('Scenari e Dashboard'!$F$17/12,'Scenari e Dashboard'!$E$17*12,'Scenari e Dashboard'!$D$17),0))</f>
        <v/>
      </c>
      <c r="I17" s="10">
        <f>IF('Scenari e Dashboard'!$H$17="","",'Scenari e Dashboard'!$H$17*'Scenari e Dashboard'!$E$17*12-'Scenari e Dashboard'!$D$17)</f>
        <v/>
      </c>
      <c r="J17" s="7">
        <f>IF('Scenari e Dashboard'!$I$17="","",IFERROR(IF('Scenari e Dashboard'!$I$17/'Scenari e Dashboard'!$D$17&gt;0.50,"Interessi elevati","Interessi sotto controllo"),""))</f>
        <v/>
      </c>
    </row>
    <row r="18">
      <c r="A18" s="4" t="n"/>
      <c r="B18" s="4" t="n"/>
      <c r="C18" s="31" t="n"/>
      <c r="D18" s="31" t="n"/>
      <c r="E18" s="32" t="n"/>
      <c r="F18" s="43" t="n"/>
      <c r="G18" s="42">
        <f>IF(COUNTA('Scenari e Dashboard'!$A$18:$F$18)&lt;6,"",IFERROR('Scenari e Dashboard'!$D$18/'Scenari e Dashboard'!$C$18,0))</f>
        <v/>
      </c>
      <c r="H18" s="27">
        <f>IF(COUNTA('Scenari e Dashboard'!$A$18:$F$18)&lt;6,"",IFERROR(-PMT('Scenari e Dashboard'!$F$18/12,'Scenari e Dashboard'!$E$18*12,'Scenari e Dashboard'!$D$18),0))</f>
        <v/>
      </c>
      <c r="I18" s="27">
        <f>IF('Scenari e Dashboard'!$H$18="","",'Scenari e Dashboard'!$H$18*'Scenari e Dashboard'!$E$18*12-'Scenari e Dashboard'!$D$18)</f>
        <v/>
      </c>
      <c r="J18" s="34">
        <f>IF('Scenari e Dashboard'!$I$18="","",IFERROR(IF('Scenari e Dashboard'!$I$18/'Scenari e Dashboard'!$D$18&gt;0.50,"Interessi elevati","Interessi sotto controllo"),""))</f>
        <v/>
      </c>
    </row>
    <row r="19">
      <c r="A19" s="4" t="n"/>
      <c r="B19" s="4" t="n"/>
      <c r="C19" s="31" t="n"/>
      <c r="D19" s="31" t="n"/>
      <c r="E19" s="32" t="n"/>
      <c r="F19" s="43" t="n"/>
      <c r="G19" s="36">
        <f>IF(COUNTA('Scenari e Dashboard'!$A$19:$F$19)&lt;6,"",IFERROR('Scenari e Dashboard'!$D$19/'Scenari e Dashboard'!$C$19,0))</f>
        <v/>
      </c>
      <c r="H19" s="10">
        <f>IF(COUNTA('Scenari e Dashboard'!$A$19:$F$19)&lt;6,"",IFERROR(-PMT('Scenari e Dashboard'!$F$19/12,'Scenari e Dashboard'!$E$19*12,'Scenari e Dashboard'!$D$19),0))</f>
        <v/>
      </c>
      <c r="I19" s="10">
        <f>IF('Scenari e Dashboard'!$H$19="","",'Scenari e Dashboard'!$H$19*'Scenari e Dashboard'!$E$19*12-'Scenari e Dashboard'!$D$19)</f>
        <v/>
      </c>
      <c r="J19" s="7">
        <f>IF('Scenari e Dashboard'!$I$19="","",IFERROR(IF('Scenari e Dashboard'!$I$19/'Scenari e Dashboard'!$D$19&gt;0.50,"Interessi elevati","Interessi sotto controllo"),""))</f>
        <v/>
      </c>
    </row>
    <row r="20">
      <c r="A20" s="4" t="n"/>
      <c r="B20" s="4" t="n"/>
      <c r="C20" s="31" t="n"/>
      <c r="D20" s="31" t="n"/>
      <c r="E20" s="32" t="n"/>
      <c r="F20" s="43" t="n"/>
      <c r="G20" s="42">
        <f>IF(COUNTA('Scenari e Dashboard'!$A$20:$F$20)&lt;6,"",IFERROR('Scenari e Dashboard'!$D$20/'Scenari e Dashboard'!$C$20,0))</f>
        <v/>
      </c>
      <c r="H20" s="27">
        <f>IF(COUNTA('Scenari e Dashboard'!$A$20:$F$20)&lt;6,"",IFERROR(-PMT('Scenari e Dashboard'!$F$20/12,'Scenari e Dashboard'!$E$20*12,'Scenari e Dashboard'!$D$20),0))</f>
        <v/>
      </c>
      <c r="I20" s="27">
        <f>IF('Scenari e Dashboard'!$H$20="","",'Scenari e Dashboard'!$H$20*'Scenari e Dashboard'!$E$20*12-'Scenari e Dashboard'!$D$20)</f>
        <v/>
      </c>
      <c r="J20" s="34">
        <f>IF('Scenari e Dashboard'!$I$20="","",IFERROR(IF('Scenari e Dashboard'!$I$20/'Scenari e Dashboard'!$D$20&gt;0.50,"Interessi elevati","Interessi sotto controllo"),""))</f>
        <v/>
      </c>
    </row>
    <row r="21">
      <c r="A21" s="4" t="n"/>
      <c r="B21" s="4" t="n"/>
      <c r="C21" s="31" t="n"/>
      <c r="D21" s="31" t="n"/>
      <c r="E21" s="32" t="n"/>
      <c r="F21" s="43" t="n"/>
      <c r="G21" s="36">
        <f>IF(COUNTA('Scenari e Dashboard'!$A$21:$F$21)&lt;6,"",IFERROR('Scenari e Dashboard'!$D$21/'Scenari e Dashboard'!$C$21,0))</f>
        <v/>
      </c>
      <c r="H21" s="10">
        <f>IF(COUNTA('Scenari e Dashboard'!$A$21:$F$21)&lt;6,"",IFERROR(-PMT('Scenari e Dashboard'!$F$21/12,'Scenari e Dashboard'!$E$21*12,'Scenari e Dashboard'!$D$21),0))</f>
        <v/>
      </c>
      <c r="I21" s="10">
        <f>IF('Scenari e Dashboard'!$H$21="","",'Scenari e Dashboard'!$H$21*'Scenari e Dashboard'!$E$21*12-'Scenari e Dashboard'!$D$21)</f>
        <v/>
      </c>
      <c r="J21" s="7">
        <f>IF('Scenari e Dashboard'!$I$21="","",IFERROR(IF('Scenari e Dashboard'!$I$21/'Scenari e Dashboard'!$D$21&gt;0.50,"Interessi elevati","Interessi sotto controllo"),""))</f>
        <v/>
      </c>
    </row>
    <row r="22">
      <c r="A22" s="4" t="n"/>
      <c r="B22" s="4" t="n"/>
      <c r="C22" s="31" t="n"/>
      <c r="D22" s="31" t="n"/>
      <c r="E22" s="32" t="n"/>
      <c r="F22" s="43" t="n"/>
      <c r="G22" s="42">
        <f>IF(COUNTA('Scenari e Dashboard'!$A$22:$F$22)&lt;6,"",IFERROR('Scenari e Dashboard'!$D$22/'Scenari e Dashboard'!$C$22,0))</f>
        <v/>
      </c>
      <c r="H22" s="27">
        <f>IF(COUNTA('Scenari e Dashboard'!$A$22:$F$22)&lt;6,"",IFERROR(-PMT('Scenari e Dashboard'!$F$22/12,'Scenari e Dashboard'!$E$22*12,'Scenari e Dashboard'!$D$22),0))</f>
        <v/>
      </c>
      <c r="I22" s="27">
        <f>IF('Scenari e Dashboard'!$H$22="","",'Scenari e Dashboard'!$H$22*'Scenari e Dashboard'!$E$22*12-'Scenari e Dashboard'!$D$22)</f>
        <v/>
      </c>
      <c r="J22" s="34">
        <f>IF('Scenari e Dashboard'!$I$22="","",IFERROR(IF('Scenari e Dashboard'!$I$22/'Scenari e Dashboard'!$D$22&gt;0.50,"Interessi elevati","Interessi sotto controllo"),""))</f>
        <v/>
      </c>
    </row>
    <row r="23">
      <c r="A23" s="4" t="n"/>
      <c r="B23" s="4" t="n"/>
      <c r="C23" s="31" t="n"/>
      <c r="D23" s="31" t="n"/>
      <c r="E23" s="32" t="n"/>
      <c r="F23" s="43" t="n"/>
      <c r="G23" s="36">
        <f>IF(COUNTA('Scenari e Dashboard'!$A$23:$F$23)&lt;6,"",IFERROR('Scenari e Dashboard'!$D$23/'Scenari e Dashboard'!$C$23,0))</f>
        <v/>
      </c>
      <c r="H23" s="10">
        <f>IF(COUNTA('Scenari e Dashboard'!$A$23:$F$23)&lt;6,"",IFERROR(-PMT('Scenari e Dashboard'!$F$23/12,'Scenari e Dashboard'!$E$23*12,'Scenari e Dashboard'!$D$23),0))</f>
        <v/>
      </c>
      <c r="I23" s="10">
        <f>IF('Scenari e Dashboard'!$H$23="","",'Scenari e Dashboard'!$H$23*'Scenari e Dashboard'!$E$23*12-'Scenari e Dashboard'!$D$23)</f>
        <v/>
      </c>
      <c r="J23" s="7">
        <f>IF('Scenari e Dashboard'!$I$23="","",IFERROR(IF('Scenari e Dashboard'!$I$23/'Scenari e Dashboard'!$D$23&gt;0.50,"Interessi elevati","Interessi sotto controllo"),""))</f>
        <v/>
      </c>
    </row>
    <row r="24">
      <c r="A24" s="4" t="n"/>
      <c r="B24" s="4" t="n"/>
      <c r="C24" s="31" t="n"/>
      <c r="D24" s="31" t="n"/>
      <c r="E24" s="32" t="n"/>
      <c r="F24" s="43" t="n"/>
      <c r="G24" s="42">
        <f>IF(COUNTA('Scenari e Dashboard'!$A$24:$F$24)&lt;6,"",IFERROR('Scenari e Dashboard'!$D$24/'Scenari e Dashboard'!$C$24,0))</f>
        <v/>
      </c>
      <c r="H24" s="27">
        <f>IF(COUNTA('Scenari e Dashboard'!$A$24:$F$24)&lt;6,"",IFERROR(-PMT('Scenari e Dashboard'!$F$24/12,'Scenari e Dashboard'!$E$24*12,'Scenari e Dashboard'!$D$24),0))</f>
        <v/>
      </c>
      <c r="I24" s="27">
        <f>IF('Scenari e Dashboard'!$H$24="","",'Scenari e Dashboard'!$H$24*'Scenari e Dashboard'!$E$24*12-'Scenari e Dashboard'!$D$24)</f>
        <v/>
      </c>
      <c r="J24" s="34">
        <f>IF('Scenari e Dashboard'!$I$24="","",IFERROR(IF('Scenari e Dashboard'!$I$24/'Scenari e Dashboard'!$D$24&gt;0.50,"Interessi elevati","Interessi sotto controllo"),""))</f>
        <v/>
      </c>
    </row>
    <row r="25">
      <c r="A25" s="4" t="n"/>
      <c r="B25" s="4" t="n"/>
      <c r="C25" s="31" t="n"/>
      <c r="D25" s="31" t="n"/>
      <c r="E25" s="32" t="n"/>
      <c r="F25" s="43" t="n"/>
      <c r="G25" s="36">
        <f>IF(COUNTA('Scenari e Dashboard'!$A$25:$F$25)&lt;6,"",IFERROR('Scenari e Dashboard'!$D$25/'Scenari e Dashboard'!$C$25,0))</f>
        <v/>
      </c>
      <c r="H25" s="10">
        <f>IF(COUNTA('Scenari e Dashboard'!$A$25:$F$25)&lt;6,"",IFERROR(-PMT('Scenari e Dashboard'!$F$25/12,'Scenari e Dashboard'!$E$25*12,'Scenari e Dashboard'!$D$25),0))</f>
        <v/>
      </c>
      <c r="I25" s="10">
        <f>IF('Scenari e Dashboard'!$H$25="","",'Scenari e Dashboard'!$H$25*'Scenari e Dashboard'!$E$25*12-'Scenari e Dashboard'!$D$25)</f>
        <v/>
      </c>
      <c r="J25" s="7">
        <f>IF('Scenari e Dashboard'!$I$25="","",IFERROR(IF('Scenari e Dashboard'!$I$25/'Scenari e Dashboard'!$D$25&gt;0.50,"Interessi elevati","Interessi sotto controllo"),""))</f>
        <v/>
      </c>
    </row>
    <row r="26">
      <c r="A26" s="4" t="n"/>
      <c r="B26" s="4" t="n"/>
      <c r="C26" s="31" t="n"/>
      <c r="D26" s="31" t="n"/>
      <c r="E26" s="32" t="n"/>
      <c r="F26" s="43" t="n"/>
      <c r="G26" s="42">
        <f>IF(COUNTA('Scenari e Dashboard'!$A$26:$F$26)&lt;6,"",IFERROR('Scenari e Dashboard'!$D$26/'Scenari e Dashboard'!$C$26,0))</f>
        <v/>
      </c>
      <c r="H26" s="27">
        <f>IF(COUNTA('Scenari e Dashboard'!$A$26:$F$26)&lt;6,"",IFERROR(-PMT('Scenari e Dashboard'!$F$26/12,'Scenari e Dashboard'!$E$26*12,'Scenari e Dashboard'!$D$26),0))</f>
        <v/>
      </c>
      <c r="I26" s="27">
        <f>IF('Scenari e Dashboard'!$H$26="","",'Scenari e Dashboard'!$H$26*'Scenari e Dashboard'!$E$26*12-'Scenari e Dashboard'!$D$26)</f>
        <v/>
      </c>
      <c r="J26" s="34">
        <f>IF('Scenari e Dashboard'!$I$26="","",IFERROR(IF('Scenari e Dashboard'!$I$26/'Scenari e Dashboard'!$D$26&gt;0.50,"Interessi elevati","Interessi sotto controllo"),""))</f>
        <v/>
      </c>
    </row>
    <row r="27">
      <c r="A27" s="4" t="n"/>
      <c r="B27" s="4" t="n"/>
      <c r="C27" s="31" t="n"/>
      <c r="D27" s="31" t="n"/>
      <c r="E27" s="32" t="n"/>
      <c r="F27" s="43" t="n"/>
      <c r="G27" s="36">
        <f>IF(COUNTA('Scenari e Dashboard'!$A$27:$F$27)&lt;6,"",IFERROR('Scenari e Dashboard'!$D$27/'Scenari e Dashboard'!$C$27,0))</f>
        <v/>
      </c>
      <c r="H27" s="10">
        <f>IF(COUNTA('Scenari e Dashboard'!$A$27:$F$27)&lt;6,"",IFERROR(-PMT('Scenari e Dashboard'!$F$27/12,'Scenari e Dashboard'!$E$27*12,'Scenari e Dashboard'!$D$27),0))</f>
        <v/>
      </c>
      <c r="I27" s="10">
        <f>IF('Scenari e Dashboard'!$H$27="","",'Scenari e Dashboard'!$H$27*'Scenari e Dashboard'!$E$27*12-'Scenari e Dashboard'!$D$27)</f>
        <v/>
      </c>
      <c r="J27" s="7">
        <f>IF('Scenari e Dashboard'!$I$27="","",IFERROR(IF('Scenari e Dashboard'!$I$27/'Scenari e Dashboard'!$D$27&gt;0.50,"Interessi elevati","Interessi sotto controllo"),""))</f>
        <v/>
      </c>
    </row>
    <row r="28">
      <c r="A28" s="4" t="n"/>
      <c r="B28" s="4" t="n"/>
      <c r="C28" s="31" t="n"/>
      <c r="D28" s="31" t="n"/>
      <c r="E28" s="32" t="n"/>
      <c r="F28" s="43" t="n"/>
      <c r="G28" s="42">
        <f>IF(COUNTA('Scenari e Dashboard'!$A$28:$F$28)&lt;6,"",IFERROR('Scenari e Dashboard'!$D$28/'Scenari e Dashboard'!$C$28,0))</f>
        <v/>
      </c>
      <c r="H28" s="27">
        <f>IF(COUNTA('Scenari e Dashboard'!$A$28:$F$28)&lt;6,"",IFERROR(-PMT('Scenari e Dashboard'!$F$28/12,'Scenari e Dashboard'!$E$28*12,'Scenari e Dashboard'!$D$28),0))</f>
        <v/>
      </c>
      <c r="I28" s="27">
        <f>IF('Scenari e Dashboard'!$H$28="","",'Scenari e Dashboard'!$H$28*'Scenari e Dashboard'!$E$28*12-'Scenari e Dashboard'!$D$28)</f>
        <v/>
      </c>
      <c r="J28" s="34">
        <f>IF('Scenari e Dashboard'!$I$28="","",IFERROR(IF('Scenari e Dashboard'!$I$28/'Scenari e Dashboard'!$D$28&gt;0.50,"Interessi elevati","Interessi sotto controllo"),""))</f>
        <v/>
      </c>
    </row>
    <row r="29">
      <c r="A29" s="4" t="n"/>
      <c r="B29" s="4" t="n"/>
      <c r="C29" s="31" t="n"/>
      <c r="D29" s="31" t="n"/>
      <c r="E29" s="32" t="n"/>
      <c r="F29" s="43" t="n"/>
      <c r="G29" s="36">
        <f>IF(COUNTA('Scenari e Dashboard'!$A$29:$F$29)&lt;6,"",IFERROR('Scenari e Dashboard'!$D$29/'Scenari e Dashboard'!$C$29,0))</f>
        <v/>
      </c>
      <c r="H29" s="10">
        <f>IF(COUNTA('Scenari e Dashboard'!$A$29:$F$29)&lt;6,"",IFERROR(-PMT('Scenari e Dashboard'!$F$29/12,'Scenari e Dashboard'!$E$29*12,'Scenari e Dashboard'!$D$29),0))</f>
        <v/>
      </c>
      <c r="I29" s="10">
        <f>IF('Scenari e Dashboard'!$H$29="","",'Scenari e Dashboard'!$H$29*'Scenari e Dashboard'!$E$29*12-'Scenari e Dashboard'!$D$29)</f>
        <v/>
      </c>
      <c r="J29" s="7">
        <f>IF('Scenari e Dashboard'!$I$29="","",IFERROR(IF('Scenari e Dashboard'!$I$29/'Scenari e Dashboard'!$D$29&gt;0.50,"Interessi elevati","Interessi sotto controllo"),""))</f>
        <v/>
      </c>
    </row>
    <row r="30">
      <c r="A30" s="4" t="n"/>
      <c r="B30" s="4" t="n"/>
      <c r="C30" s="31" t="n"/>
      <c r="D30" s="31" t="n"/>
      <c r="E30" s="32" t="n"/>
      <c r="F30" s="43" t="n"/>
      <c r="G30" s="42">
        <f>IF(COUNTA('Scenari e Dashboard'!$A$30:$F$30)&lt;6,"",IFERROR('Scenari e Dashboard'!$D$30/'Scenari e Dashboard'!$C$30,0))</f>
        <v/>
      </c>
      <c r="H30" s="27">
        <f>IF(COUNTA('Scenari e Dashboard'!$A$30:$F$30)&lt;6,"",IFERROR(-PMT('Scenari e Dashboard'!$F$30/12,'Scenari e Dashboard'!$E$30*12,'Scenari e Dashboard'!$D$30),0))</f>
        <v/>
      </c>
      <c r="I30" s="27">
        <f>IF('Scenari e Dashboard'!$H$30="","",'Scenari e Dashboard'!$H$30*'Scenari e Dashboard'!$E$30*12-'Scenari e Dashboard'!$D$30)</f>
        <v/>
      </c>
      <c r="J30" s="34">
        <f>IF('Scenari e Dashboard'!$I$30="","",IFERROR(IF('Scenari e Dashboard'!$I$30/'Scenari e Dashboard'!$D$30&gt;0.50,"Interessi elevati","Interessi sotto controllo"),""))</f>
        <v/>
      </c>
    </row>
    <row r="31">
      <c r="A31" s="4" t="n"/>
      <c r="B31" s="4" t="n"/>
      <c r="C31" s="31" t="n"/>
      <c r="D31" s="31" t="n"/>
      <c r="E31" s="32" t="n"/>
      <c r="F31" s="43" t="n"/>
      <c r="G31" s="36">
        <f>IF(COUNTA('Scenari e Dashboard'!$A$31:$F$31)&lt;6,"",IFERROR('Scenari e Dashboard'!$D$31/'Scenari e Dashboard'!$C$31,0))</f>
        <v/>
      </c>
      <c r="H31" s="10">
        <f>IF(COUNTA('Scenari e Dashboard'!$A$31:$F$31)&lt;6,"",IFERROR(-PMT('Scenari e Dashboard'!$F$31/12,'Scenari e Dashboard'!$E$31*12,'Scenari e Dashboard'!$D$31),0))</f>
        <v/>
      </c>
      <c r="I31" s="10">
        <f>IF('Scenari e Dashboard'!$H$31="","",'Scenari e Dashboard'!$H$31*'Scenari e Dashboard'!$E$31*12-'Scenari e Dashboard'!$D$31)</f>
        <v/>
      </c>
      <c r="J31" s="7">
        <f>IF('Scenari e Dashboard'!$I$31="","",IFERROR(IF('Scenari e Dashboard'!$I$31/'Scenari e Dashboard'!$D$31&gt;0.50,"Interessi elevati","Interessi sotto controllo"),""))</f>
        <v/>
      </c>
    </row>
    <row r="32">
      <c r="A32" s="4" t="n"/>
      <c r="B32" s="4" t="n"/>
      <c r="C32" s="31" t="n"/>
      <c r="D32" s="31" t="n"/>
      <c r="E32" s="32" t="n"/>
      <c r="F32" s="43" t="n"/>
      <c r="G32" s="42">
        <f>IF(COUNTA('Scenari e Dashboard'!$A$32:$F$32)&lt;6,"",IFERROR('Scenari e Dashboard'!$D$32/'Scenari e Dashboard'!$C$32,0))</f>
        <v/>
      </c>
      <c r="H32" s="27">
        <f>IF(COUNTA('Scenari e Dashboard'!$A$32:$F$32)&lt;6,"",IFERROR(-PMT('Scenari e Dashboard'!$F$32/12,'Scenari e Dashboard'!$E$32*12,'Scenari e Dashboard'!$D$32),0))</f>
        <v/>
      </c>
      <c r="I32" s="27">
        <f>IF('Scenari e Dashboard'!$H$32="","",'Scenari e Dashboard'!$H$32*'Scenari e Dashboard'!$E$32*12-'Scenari e Dashboard'!$D$32)</f>
        <v/>
      </c>
      <c r="J32" s="34">
        <f>IF('Scenari e Dashboard'!$I$32="","",IFERROR(IF('Scenari e Dashboard'!$I$32/'Scenari e Dashboard'!$D$32&gt;0.50,"Interessi elevati","Interessi sotto controllo"),""))</f>
        <v/>
      </c>
    </row>
    <row r="33">
      <c r="A33" s="4" t="n"/>
      <c r="B33" s="4" t="n"/>
      <c r="C33" s="31" t="n"/>
      <c r="D33" s="31" t="n"/>
      <c r="E33" s="32" t="n"/>
      <c r="F33" s="43" t="n"/>
      <c r="G33" s="36">
        <f>IF(COUNTA('Scenari e Dashboard'!$A$33:$F$33)&lt;6,"",IFERROR('Scenari e Dashboard'!$D$33/'Scenari e Dashboard'!$C$33,0))</f>
        <v/>
      </c>
      <c r="H33" s="10">
        <f>IF(COUNTA('Scenari e Dashboard'!$A$33:$F$33)&lt;6,"",IFERROR(-PMT('Scenari e Dashboard'!$F$33/12,'Scenari e Dashboard'!$E$33*12,'Scenari e Dashboard'!$D$33),0))</f>
        <v/>
      </c>
      <c r="I33" s="10">
        <f>IF('Scenari e Dashboard'!$H$33="","",'Scenari e Dashboard'!$H$33*'Scenari e Dashboard'!$E$33*12-'Scenari e Dashboard'!$D$33)</f>
        <v/>
      </c>
      <c r="J33" s="7">
        <f>IF('Scenari e Dashboard'!$I$33="","",IFERROR(IF('Scenari e Dashboard'!$I$33/'Scenari e Dashboard'!$D$33&gt;0.50,"Interessi elevati","Interessi sotto controllo"),""))</f>
        <v/>
      </c>
    </row>
    <row r="34">
      <c r="A34" s="4" t="n"/>
      <c r="B34" s="4" t="n"/>
      <c r="C34" s="31" t="n"/>
      <c r="D34" s="31" t="n"/>
      <c r="E34" s="32" t="n"/>
      <c r="F34" s="43" t="n"/>
      <c r="G34" s="42">
        <f>IF(COUNTA('Scenari e Dashboard'!$A$34:$F$34)&lt;6,"",IFERROR('Scenari e Dashboard'!$D$34/'Scenari e Dashboard'!$C$34,0))</f>
        <v/>
      </c>
      <c r="H34" s="27">
        <f>IF(COUNTA('Scenari e Dashboard'!$A$34:$F$34)&lt;6,"",IFERROR(-PMT('Scenari e Dashboard'!$F$34/12,'Scenari e Dashboard'!$E$34*12,'Scenari e Dashboard'!$D$34),0))</f>
        <v/>
      </c>
      <c r="I34" s="27">
        <f>IF('Scenari e Dashboard'!$H$34="","",'Scenari e Dashboard'!$H$34*'Scenari e Dashboard'!$E$34*12-'Scenari e Dashboard'!$D$34)</f>
        <v/>
      </c>
      <c r="J34" s="34">
        <f>IF('Scenari e Dashboard'!$I$34="","",IFERROR(IF('Scenari e Dashboard'!$I$34/'Scenari e Dashboard'!$D$34&gt;0.50,"Interessi elevati","Interessi sotto controllo"),""))</f>
        <v/>
      </c>
    </row>
    <row r="35">
      <c r="A35" s="4" t="n"/>
      <c r="B35" s="4" t="n"/>
      <c r="C35" s="31" t="n"/>
      <c r="D35" s="31" t="n"/>
      <c r="E35" s="32" t="n"/>
      <c r="F35" s="43" t="n"/>
      <c r="G35" s="36">
        <f>IF(COUNTA('Scenari e Dashboard'!$A$35:$F$35)&lt;6,"",IFERROR('Scenari e Dashboard'!$D$35/'Scenari e Dashboard'!$C$35,0))</f>
        <v/>
      </c>
      <c r="H35" s="10">
        <f>IF(COUNTA('Scenari e Dashboard'!$A$35:$F$35)&lt;6,"",IFERROR(-PMT('Scenari e Dashboard'!$F$35/12,'Scenari e Dashboard'!$E$35*12,'Scenari e Dashboard'!$D$35),0))</f>
        <v/>
      </c>
      <c r="I35" s="10">
        <f>IF('Scenari e Dashboard'!$H$35="","",'Scenari e Dashboard'!$H$35*'Scenari e Dashboard'!$E$35*12-'Scenari e Dashboard'!$D$35)</f>
        <v/>
      </c>
      <c r="J35" s="7">
        <f>IF('Scenari e Dashboard'!$I$35="","",IFERROR(IF('Scenari e Dashboard'!$I$35/'Scenari e Dashboard'!$D$35&gt;0.50,"Interessi elevati","Interessi sotto controllo"),""))</f>
        <v/>
      </c>
    </row>
    <row r="36">
      <c r="A36" s="4" t="n"/>
      <c r="B36" s="4" t="n"/>
      <c r="C36" s="31" t="n"/>
      <c r="D36" s="31" t="n"/>
      <c r="E36" s="32" t="n"/>
      <c r="F36" s="43" t="n"/>
      <c r="G36" s="42">
        <f>IF(COUNTA('Scenari e Dashboard'!$A$36:$F$36)&lt;6,"",IFERROR('Scenari e Dashboard'!$D$36/'Scenari e Dashboard'!$C$36,0))</f>
        <v/>
      </c>
      <c r="H36" s="27">
        <f>IF(COUNTA('Scenari e Dashboard'!$A$36:$F$36)&lt;6,"",IFERROR(-PMT('Scenari e Dashboard'!$F$36/12,'Scenari e Dashboard'!$E$36*12,'Scenari e Dashboard'!$D$36),0))</f>
        <v/>
      </c>
      <c r="I36" s="27">
        <f>IF('Scenari e Dashboard'!$H$36="","",'Scenari e Dashboard'!$H$36*'Scenari e Dashboard'!$E$36*12-'Scenari e Dashboard'!$D$36)</f>
        <v/>
      </c>
      <c r="J36" s="34">
        <f>IF('Scenari e Dashboard'!$I$36="","",IFERROR(IF('Scenari e Dashboard'!$I$36/'Scenari e Dashboard'!$D$36&gt;0.50,"Interessi elevati","Interessi sotto controllo"),""))</f>
        <v/>
      </c>
    </row>
    <row r="37">
      <c r="A37" s="4" t="n"/>
      <c r="B37" s="4" t="n"/>
      <c r="C37" s="31" t="n"/>
      <c r="D37" s="31" t="n"/>
      <c r="E37" s="32" t="n"/>
      <c r="F37" s="43" t="n"/>
      <c r="G37" s="36">
        <f>IF(COUNTA('Scenari e Dashboard'!$A$37:$F$37)&lt;6,"",IFERROR('Scenari e Dashboard'!$D$37/'Scenari e Dashboard'!$C$37,0))</f>
        <v/>
      </c>
      <c r="H37" s="10">
        <f>IF(COUNTA('Scenari e Dashboard'!$A$37:$F$37)&lt;6,"",IFERROR(-PMT('Scenari e Dashboard'!$F$37/12,'Scenari e Dashboard'!$E$37*12,'Scenari e Dashboard'!$D$37),0))</f>
        <v/>
      </c>
      <c r="I37" s="10">
        <f>IF('Scenari e Dashboard'!$H$37="","",'Scenari e Dashboard'!$H$37*'Scenari e Dashboard'!$E$37*12-'Scenari e Dashboard'!$D$37)</f>
        <v/>
      </c>
      <c r="J37" s="7">
        <f>IF('Scenari e Dashboard'!$I$37="","",IFERROR(IF('Scenari e Dashboard'!$I$37/'Scenari e Dashboard'!$D$37&gt;0.50,"Interessi elevati","Interessi sotto controllo"),""))</f>
        <v/>
      </c>
    </row>
    <row r="38">
      <c r="A38" s="4" t="n"/>
      <c r="B38" s="4" t="n"/>
      <c r="C38" s="31" t="n"/>
      <c r="D38" s="31" t="n"/>
      <c r="E38" s="32" t="n"/>
      <c r="F38" s="43" t="n"/>
      <c r="G38" s="42">
        <f>IF(COUNTA('Scenari e Dashboard'!$A$38:$F$38)&lt;6,"",IFERROR('Scenari e Dashboard'!$D$38/'Scenari e Dashboard'!$C$38,0))</f>
        <v/>
      </c>
      <c r="H38" s="27">
        <f>IF(COUNTA('Scenari e Dashboard'!$A$38:$F$38)&lt;6,"",IFERROR(-PMT('Scenari e Dashboard'!$F$38/12,'Scenari e Dashboard'!$E$38*12,'Scenari e Dashboard'!$D$38),0))</f>
        <v/>
      </c>
      <c r="I38" s="27">
        <f>IF('Scenari e Dashboard'!$H$38="","",'Scenari e Dashboard'!$H$38*'Scenari e Dashboard'!$E$38*12-'Scenari e Dashboard'!$D$38)</f>
        <v/>
      </c>
      <c r="J38" s="34">
        <f>IF('Scenari e Dashboard'!$I$38="","",IFERROR(IF('Scenari e Dashboard'!$I$38/'Scenari e Dashboard'!$D$38&gt;0.50,"Interessi elevati","Interessi sotto controllo"),""))</f>
        <v/>
      </c>
    </row>
    <row r="39">
      <c r="A39" s="4" t="n"/>
      <c r="B39" s="4" t="n"/>
      <c r="C39" s="31" t="n"/>
      <c r="D39" s="31" t="n"/>
      <c r="E39" s="32" t="n"/>
      <c r="F39" s="43" t="n"/>
      <c r="G39" s="36">
        <f>IF(COUNTA('Scenari e Dashboard'!$A$39:$F$39)&lt;6,"",IFERROR('Scenari e Dashboard'!$D$39/'Scenari e Dashboard'!$C$39,0))</f>
        <v/>
      </c>
      <c r="H39" s="10">
        <f>IF(COUNTA('Scenari e Dashboard'!$A$39:$F$39)&lt;6,"",IFERROR(-PMT('Scenari e Dashboard'!$F$39/12,'Scenari e Dashboard'!$E$39*12,'Scenari e Dashboard'!$D$39),0))</f>
        <v/>
      </c>
      <c r="I39" s="10">
        <f>IF('Scenari e Dashboard'!$H$39="","",'Scenari e Dashboard'!$H$39*'Scenari e Dashboard'!$E$39*12-'Scenari e Dashboard'!$D$39)</f>
        <v/>
      </c>
      <c r="J39" s="7">
        <f>IF('Scenari e Dashboard'!$I$39="","",IFERROR(IF('Scenari e Dashboard'!$I$39/'Scenari e Dashboard'!$D$39&gt;0.50,"Interessi elevati","Interessi sotto controllo"),""))</f>
        <v/>
      </c>
    </row>
    <row r="40">
      <c r="A40" s="4" t="n"/>
      <c r="B40" s="4" t="n"/>
      <c r="C40" s="31" t="n"/>
      <c r="D40" s="31" t="n"/>
      <c r="E40" s="32" t="n"/>
      <c r="F40" s="43" t="n"/>
      <c r="G40" s="42">
        <f>IF(COUNTA('Scenari e Dashboard'!$A$40:$F$40)&lt;6,"",IFERROR('Scenari e Dashboard'!$D$40/'Scenari e Dashboard'!$C$40,0))</f>
        <v/>
      </c>
      <c r="H40" s="27">
        <f>IF(COUNTA('Scenari e Dashboard'!$A$40:$F$40)&lt;6,"",IFERROR(-PMT('Scenari e Dashboard'!$F$40/12,'Scenari e Dashboard'!$E$40*12,'Scenari e Dashboard'!$D$40),0))</f>
        <v/>
      </c>
      <c r="I40" s="27">
        <f>IF('Scenari e Dashboard'!$H$40="","",'Scenari e Dashboard'!$H$40*'Scenari e Dashboard'!$E$40*12-'Scenari e Dashboard'!$D$40)</f>
        <v/>
      </c>
      <c r="J40" s="34">
        <f>IF('Scenari e Dashboard'!$I$40="","",IFERROR(IF('Scenari e Dashboard'!$I$40/'Scenari e Dashboard'!$D$40&gt;0.50,"Interessi elevati","Interessi sotto controllo"),""))</f>
        <v/>
      </c>
    </row>
    <row r="41">
      <c r="A41" s="4" t="n"/>
      <c r="B41" s="4" t="n"/>
      <c r="C41" s="31" t="n"/>
      <c r="D41" s="31" t="n"/>
      <c r="E41" s="32" t="n"/>
      <c r="F41" s="43" t="n"/>
      <c r="G41" s="36">
        <f>IF(COUNTA('Scenari e Dashboard'!$A$41:$F$41)&lt;6,"",IFERROR('Scenari e Dashboard'!$D$41/'Scenari e Dashboard'!$C$41,0))</f>
        <v/>
      </c>
      <c r="H41" s="10">
        <f>IF(COUNTA('Scenari e Dashboard'!$A$41:$F$41)&lt;6,"",IFERROR(-PMT('Scenari e Dashboard'!$F$41/12,'Scenari e Dashboard'!$E$41*12,'Scenari e Dashboard'!$D$41),0))</f>
        <v/>
      </c>
      <c r="I41" s="10">
        <f>IF('Scenari e Dashboard'!$H$41="","",'Scenari e Dashboard'!$H$41*'Scenari e Dashboard'!$E$41*12-'Scenari e Dashboard'!$D$41)</f>
        <v/>
      </c>
      <c r="J41" s="7">
        <f>IF('Scenari e Dashboard'!$I$41="","",IFERROR(IF('Scenari e Dashboard'!$I$41/'Scenari e Dashboard'!$D$41&gt;0.50,"Interessi elevati","Interessi sotto controllo"),""))</f>
        <v/>
      </c>
    </row>
    <row r="42">
      <c r="A42" s="4" t="n"/>
      <c r="B42" s="4" t="n"/>
      <c r="C42" s="31" t="n"/>
      <c r="D42" s="31" t="n"/>
      <c r="E42" s="32" t="n"/>
      <c r="F42" s="43" t="n"/>
      <c r="G42" s="42">
        <f>IF(COUNTA('Scenari e Dashboard'!$A$42:$F$42)&lt;6,"",IFERROR('Scenari e Dashboard'!$D$42/'Scenari e Dashboard'!$C$42,0))</f>
        <v/>
      </c>
      <c r="H42" s="27">
        <f>IF(COUNTA('Scenari e Dashboard'!$A$42:$F$42)&lt;6,"",IFERROR(-PMT('Scenari e Dashboard'!$F$42/12,'Scenari e Dashboard'!$E$42*12,'Scenari e Dashboard'!$D$42),0))</f>
        <v/>
      </c>
      <c r="I42" s="27">
        <f>IF('Scenari e Dashboard'!$H$42="","",'Scenari e Dashboard'!$H$42*'Scenari e Dashboard'!$E$42*12-'Scenari e Dashboard'!$D$42)</f>
        <v/>
      </c>
      <c r="J42" s="34">
        <f>IF('Scenari e Dashboard'!$I$42="","",IFERROR(IF('Scenari e Dashboard'!$I$42/'Scenari e Dashboard'!$D$42&gt;0.50,"Interessi elevati","Interessi sotto controllo"),""))</f>
        <v/>
      </c>
    </row>
    <row r="43">
      <c r="A43" s="4" t="n"/>
      <c r="B43" s="4" t="n"/>
      <c r="C43" s="31" t="n"/>
      <c r="D43" s="31" t="n"/>
      <c r="E43" s="32" t="n"/>
      <c r="F43" s="43" t="n"/>
      <c r="G43" s="36">
        <f>IF(COUNTA('Scenari e Dashboard'!$A$43:$F$43)&lt;6,"",IFERROR('Scenari e Dashboard'!$D$43/'Scenari e Dashboard'!$C$43,0))</f>
        <v/>
      </c>
      <c r="H43" s="10">
        <f>IF(COUNTA('Scenari e Dashboard'!$A$43:$F$43)&lt;6,"",IFERROR(-PMT('Scenari e Dashboard'!$F$43/12,'Scenari e Dashboard'!$E$43*12,'Scenari e Dashboard'!$D$43),0))</f>
        <v/>
      </c>
      <c r="I43" s="10">
        <f>IF('Scenari e Dashboard'!$H$43="","",'Scenari e Dashboard'!$H$43*'Scenari e Dashboard'!$E$43*12-'Scenari e Dashboard'!$D$43)</f>
        <v/>
      </c>
      <c r="J43" s="7">
        <f>IF('Scenari e Dashboard'!$I$43="","",IFERROR(IF('Scenari e Dashboard'!$I$43/'Scenari e Dashboard'!$D$43&gt;0.50,"Interessi elevati","Interessi sotto controllo"),""))</f>
        <v/>
      </c>
    </row>
    <row r="44">
      <c r="A44" s="4" t="n"/>
      <c r="B44" s="4" t="n"/>
      <c r="C44" s="31" t="n"/>
      <c r="D44" s="31" t="n"/>
      <c r="E44" s="32" t="n"/>
      <c r="F44" s="43" t="n"/>
      <c r="G44" s="42">
        <f>IF(COUNTA('Scenari e Dashboard'!$A$44:$F$44)&lt;6,"",IFERROR('Scenari e Dashboard'!$D$44/'Scenari e Dashboard'!$C$44,0))</f>
        <v/>
      </c>
      <c r="H44" s="27">
        <f>IF(COUNTA('Scenari e Dashboard'!$A$44:$F$44)&lt;6,"",IFERROR(-PMT('Scenari e Dashboard'!$F$44/12,'Scenari e Dashboard'!$E$44*12,'Scenari e Dashboard'!$D$44),0))</f>
        <v/>
      </c>
      <c r="I44" s="27">
        <f>IF('Scenari e Dashboard'!$H$44="","",'Scenari e Dashboard'!$H$44*'Scenari e Dashboard'!$E$44*12-'Scenari e Dashboard'!$D$44)</f>
        <v/>
      </c>
      <c r="J44" s="34">
        <f>IF('Scenari e Dashboard'!$I$44="","",IFERROR(IF('Scenari e Dashboard'!$I$44/'Scenari e Dashboard'!$D$44&gt;0.50,"Interessi elevati","Interessi sotto controllo"),""))</f>
        <v/>
      </c>
    </row>
    <row r="45">
      <c r="A45" s="4" t="n"/>
      <c r="B45" s="4" t="n"/>
      <c r="C45" s="31" t="n"/>
      <c r="D45" s="31" t="n"/>
      <c r="E45" s="32" t="n"/>
      <c r="F45" s="43" t="n"/>
      <c r="G45" s="36">
        <f>IF(COUNTA('Scenari e Dashboard'!$A$45:$F$45)&lt;6,"",IFERROR('Scenari e Dashboard'!$D$45/'Scenari e Dashboard'!$C$45,0))</f>
        <v/>
      </c>
      <c r="H45" s="10">
        <f>IF(COUNTA('Scenari e Dashboard'!$A$45:$F$45)&lt;6,"",IFERROR(-PMT('Scenari e Dashboard'!$F$45/12,'Scenari e Dashboard'!$E$45*12,'Scenari e Dashboard'!$D$45),0))</f>
        <v/>
      </c>
      <c r="I45" s="10">
        <f>IF('Scenari e Dashboard'!$H$45="","",'Scenari e Dashboard'!$H$45*'Scenari e Dashboard'!$E$45*12-'Scenari e Dashboard'!$D$45)</f>
        <v/>
      </c>
      <c r="J45" s="7">
        <f>IF('Scenari e Dashboard'!$I$45="","",IFERROR(IF('Scenari e Dashboard'!$I$45/'Scenari e Dashboard'!$D$45&gt;0.50,"Interessi elevati","Interessi sotto controllo"),""))</f>
        <v/>
      </c>
    </row>
    <row r="46">
      <c r="A46" s="4" t="n"/>
      <c r="B46" s="4" t="n"/>
      <c r="C46" s="31" t="n"/>
      <c r="D46" s="31" t="n"/>
      <c r="E46" s="32" t="n"/>
      <c r="F46" s="43" t="n"/>
      <c r="G46" s="42">
        <f>IF(COUNTA('Scenari e Dashboard'!$A$46:$F$46)&lt;6,"",IFERROR('Scenari e Dashboard'!$D$46/'Scenari e Dashboard'!$C$46,0))</f>
        <v/>
      </c>
      <c r="H46" s="27">
        <f>IF(COUNTA('Scenari e Dashboard'!$A$46:$F$46)&lt;6,"",IFERROR(-PMT('Scenari e Dashboard'!$F$46/12,'Scenari e Dashboard'!$E$46*12,'Scenari e Dashboard'!$D$46),0))</f>
        <v/>
      </c>
      <c r="I46" s="27">
        <f>IF('Scenari e Dashboard'!$H$46="","",'Scenari e Dashboard'!$H$46*'Scenari e Dashboard'!$E$46*12-'Scenari e Dashboard'!$D$46)</f>
        <v/>
      </c>
      <c r="J46" s="34">
        <f>IF('Scenari e Dashboard'!$I$46="","",IFERROR(IF('Scenari e Dashboard'!$I$46/'Scenari e Dashboard'!$D$46&gt;0.50,"Interessi elevati","Interessi sotto controllo"),""))</f>
        <v/>
      </c>
    </row>
    <row r="47">
      <c r="A47" s="4" t="n"/>
      <c r="B47" s="4" t="n"/>
      <c r="C47" s="31" t="n"/>
      <c r="D47" s="31" t="n"/>
      <c r="E47" s="32" t="n"/>
      <c r="F47" s="43" t="n"/>
      <c r="G47" s="36">
        <f>IF(COUNTA('Scenari e Dashboard'!$A$47:$F$47)&lt;6,"",IFERROR('Scenari e Dashboard'!$D$47/'Scenari e Dashboard'!$C$47,0))</f>
        <v/>
      </c>
      <c r="H47" s="10">
        <f>IF(COUNTA('Scenari e Dashboard'!$A$47:$F$47)&lt;6,"",IFERROR(-PMT('Scenari e Dashboard'!$F$47/12,'Scenari e Dashboard'!$E$47*12,'Scenari e Dashboard'!$D$47),0))</f>
        <v/>
      </c>
      <c r="I47" s="10">
        <f>IF('Scenari e Dashboard'!$H$47="","",'Scenari e Dashboard'!$H$47*'Scenari e Dashboard'!$E$47*12-'Scenari e Dashboard'!$D$47)</f>
        <v/>
      </c>
      <c r="J47" s="7">
        <f>IF('Scenari e Dashboard'!$I$47="","",IFERROR(IF('Scenari e Dashboard'!$I$47/'Scenari e Dashboard'!$D$47&gt;0.50,"Interessi elevati","Interessi sotto controllo"),""))</f>
        <v/>
      </c>
    </row>
    <row r="48">
      <c r="A48" s="4" t="n"/>
      <c r="B48" s="4" t="n"/>
      <c r="C48" s="31" t="n"/>
      <c r="D48" s="31" t="n"/>
      <c r="E48" s="32" t="n"/>
      <c r="F48" s="43" t="n"/>
      <c r="G48" s="42">
        <f>IF(COUNTA('Scenari e Dashboard'!$A$48:$F$48)&lt;6,"",IFERROR('Scenari e Dashboard'!$D$48/'Scenari e Dashboard'!$C$48,0))</f>
        <v/>
      </c>
      <c r="H48" s="27">
        <f>IF(COUNTA('Scenari e Dashboard'!$A$48:$F$48)&lt;6,"",IFERROR(-PMT('Scenari e Dashboard'!$F$48/12,'Scenari e Dashboard'!$E$48*12,'Scenari e Dashboard'!$D$48),0))</f>
        <v/>
      </c>
      <c r="I48" s="27">
        <f>IF('Scenari e Dashboard'!$H$48="","",'Scenari e Dashboard'!$H$48*'Scenari e Dashboard'!$E$48*12-'Scenari e Dashboard'!$D$48)</f>
        <v/>
      </c>
      <c r="J48" s="34">
        <f>IF('Scenari e Dashboard'!$I$48="","",IFERROR(IF('Scenari e Dashboard'!$I$48/'Scenari e Dashboard'!$D$48&gt;0.50,"Interessi elevati","Interessi sotto controllo"),""))</f>
        <v/>
      </c>
    </row>
    <row r="49">
      <c r="A49" s="4" t="n"/>
      <c r="B49" s="4" t="n"/>
      <c r="C49" s="31" t="n"/>
      <c r="D49" s="31" t="n"/>
      <c r="E49" s="32" t="n"/>
      <c r="F49" s="43" t="n"/>
      <c r="G49" s="36">
        <f>IF(COUNTA('Scenari e Dashboard'!$A$49:$F$49)&lt;6,"",IFERROR('Scenari e Dashboard'!$D$49/'Scenari e Dashboard'!$C$49,0))</f>
        <v/>
      </c>
      <c r="H49" s="10">
        <f>IF(COUNTA('Scenari e Dashboard'!$A$49:$F$49)&lt;6,"",IFERROR(-PMT('Scenari e Dashboard'!$F$49/12,'Scenari e Dashboard'!$E$49*12,'Scenari e Dashboard'!$D$49),0))</f>
        <v/>
      </c>
      <c r="I49" s="10">
        <f>IF('Scenari e Dashboard'!$H$49="","",'Scenari e Dashboard'!$H$49*'Scenari e Dashboard'!$E$49*12-'Scenari e Dashboard'!$D$49)</f>
        <v/>
      </c>
      <c r="J49" s="7">
        <f>IF('Scenari e Dashboard'!$I$49="","",IFERROR(IF('Scenari e Dashboard'!$I$49/'Scenari e Dashboard'!$D$49&gt;0.50,"Interessi elevati","Interessi sotto controllo"),""))</f>
        <v/>
      </c>
    </row>
    <row r="50">
      <c r="A50" s="4" t="n"/>
      <c r="B50" s="4" t="n"/>
      <c r="C50" s="31" t="n"/>
      <c r="D50" s="31" t="n"/>
      <c r="E50" s="32" t="n"/>
      <c r="F50" s="43" t="n"/>
      <c r="G50" s="42">
        <f>IF(COUNTA('Scenari e Dashboard'!$A$50:$F$50)&lt;6,"",IFERROR('Scenari e Dashboard'!$D$50/'Scenari e Dashboard'!$C$50,0))</f>
        <v/>
      </c>
      <c r="H50" s="27">
        <f>IF(COUNTA('Scenari e Dashboard'!$A$50:$F$50)&lt;6,"",IFERROR(-PMT('Scenari e Dashboard'!$F$50/12,'Scenari e Dashboard'!$E$50*12,'Scenari e Dashboard'!$D$50),0))</f>
        <v/>
      </c>
      <c r="I50" s="27">
        <f>IF('Scenari e Dashboard'!$H$50="","",'Scenari e Dashboard'!$H$50*'Scenari e Dashboard'!$E$50*12-'Scenari e Dashboard'!$D$50)</f>
        <v/>
      </c>
      <c r="J50" s="34">
        <f>IF('Scenari e Dashboard'!$I$50="","",IFERROR(IF('Scenari e Dashboard'!$I$50/'Scenari e Dashboard'!$D$50&gt;0.50,"Interessi elevati","Interessi sotto controllo"),""))</f>
        <v/>
      </c>
    </row>
    <row r="51">
      <c r="A51" s="4" t="n"/>
      <c r="B51" s="4" t="n"/>
      <c r="C51" s="31" t="n"/>
      <c r="D51" s="31" t="n"/>
      <c r="E51" s="32" t="n"/>
      <c r="F51" s="43" t="n"/>
      <c r="G51" s="36">
        <f>IF(COUNTA('Scenari e Dashboard'!$A$51:$F$51)&lt;6,"",IFERROR('Scenari e Dashboard'!$D$51/'Scenari e Dashboard'!$C$51,0))</f>
        <v/>
      </c>
      <c r="H51" s="10">
        <f>IF(COUNTA('Scenari e Dashboard'!$A$51:$F$51)&lt;6,"",IFERROR(-PMT('Scenari e Dashboard'!$F$51/12,'Scenari e Dashboard'!$E$51*12,'Scenari e Dashboard'!$D$51),0))</f>
        <v/>
      </c>
      <c r="I51" s="10">
        <f>IF('Scenari e Dashboard'!$H$51="","",'Scenari e Dashboard'!$H$51*'Scenari e Dashboard'!$E$51*12-'Scenari e Dashboard'!$D$51)</f>
        <v/>
      </c>
      <c r="J51" s="7">
        <f>IF('Scenari e Dashboard'!$I$51="","",IFERROR(IF('Scenari e Dashboard'!$I$51/'Scenari e Dashboard'!$D$51&gt;0.50,"Interessi elevati","Interessi sotto controllo"),""))</f>
        <v/>
      </c>
    </row>
    <row r="52">
      <c r="A52" s="4" t="n"/>
      <c r="B52" s="4" t="n"/>
      <c r="C52" s="31" t="n"/>
      <c r="D52" s="31" t="n"/>
      <c r="E52" s="32" t="n"/>
      <c r="F52" s="43" t="n"/>
      <c r="G52" s="42">
        <f>IF(COUNTA('Scenari e Dashboard'!$A$52:$F$52)&lt;6,"",IFERROR('Scenari e Dashboard'!$D$52/'Scenari e Dashboard'!$C$52,0))</f>
        <v/>
      </c>
      <c r="H52" s="27">
        <f>IF(COUNTA('Scenari e Dashboard'!$A$52:$F$52)&lt;6,"",IFERROR(-PMT('Scenari e Dashboard'!$F$52/12,'Scenari e Dashboard'!$E$52*12,'Scenari e Dashboard'!$D$52),0))</f>
        <v/>
      </c>
      <c r="I52" s="27">
        <f>IF('Scenari e Dashboard'!$H$52="","",'Scenari e Dashboard'!$H$52*'Scenari e Dashboard'!$E$52*12-'Scenari e Dashboard'!$D$52)</f>
        <v/>
      </c>
      <c r="J52" s="34">
        <f>IF('Scenari e Dashboard'!$I$52="","",IFERROR(IF('Scenari e Dashboard'!$I$52/'Scenari e Dashboard'!$D$52&gt;0.50,"Interessi elevati","Interessi sotto controllo"),""))</f>
        <v/>
      </c>
    </row>
    <row r="53">
      <c r="A53" s="4" t="n"/>
      <c r="B53" s="4" t="n"/>
      <c r="C53" s="31" t="n"/>
      <c r="D53" s="31" t="n"/>
      <c r="E53" s="32" t="n"/>
      <c r="F53" s="43" t="n"/>
      <c r="G53" s="36">
        <f>IF(COUNTA('Scenari e Dashboard'!$A$53:$F$53)&lt;6,"",IFERROR('Scenari e Dashboard'!$D$53/'Scenari e Dashboard'!$C$53,0))</f>
        <v/>
      </c>
      <c r="H53" s="10">
        <f>IF(COUNTA('Scenari e Dashboard'!$A$53:$F$53)&lt;6,"",IFERROR(-PMT('Scenari e Dashboard'!$F$53/12,'Scenari e Dashboard'!$E$53*12,'Scenari e Dashboard'!$D$53),0))</f>
        <v/>
      </c>
      <c r="I53" s="10">
        <f>IF('Scenari e Dashboard'!$H$53="","",'Scenari e Dashboard'!$H$53*'Scenari e Dashboard'!$E$53*12-'Scenari e Dashboard'!$D$53)</f>
        <v/>
      </c>
      <c r="J53" s="7">
        <f>IF('Scenari e Dashboard'!$I$53="","",IFERROR(IF('Scenari e Dashboard'!$I$53/'Scenari e Dashboard'!$D$53&gt;0.50,"Interessi elevati","Interessi sotto controllo"),""))</f>
        <v/>
      </c>
    </row>
    <row r="54">
      <c r="A54" s="4" t="n"/>
      <c r="B54" s="4" t="n"/>
      <c r="C54" s="31" t="n"/>
      <c r="D54" s="31" t="n"/>
      <c r="E54" s="32" t="n"/>
      <c r="F54" s="43" t="n"/>
      <c r="G54" s="42">
        <f>IF(COUNTA('Scenari e Dashboard'!$A$54:$F$54)&lt;6,"",IFERROR('Scenari e Dashboard'!$D$54/'Scenari e Dashboard'!$C$54,0))</f>
        <v/>
      </c>
      <c r="H54" s="27">
        <f>IF(COUNTA('Scenari e Dashboard'!$A$54:$F$54)&lt;6,"",IFERROR(-PMT('Scenari e Dashboard'!$F$54/12,'Scenari e Dashboard'!$E$54*12,'Scenari e Dashboard'!$D$54),0))</f>
        <v/>
      </c>
      <c r="I54" s="27">
        <f>IF('Scenari e Dashboard'!$H$54="","",'Scenari e Dashboard'!$H$54*'Scenari e Dashboard'!$E$54*12-'Scenari e Dashboard'!$D$54)</f>
        <v/>
      </c>
      <c r="J54" s="34">
        <f>IF('Scenari e Dashboard'!$I$54="","",IFERROR(IF('Scenari e Dashboard'!$I$54/'Scenari e Dashboard'!$D$54&gt;0.50,"Interessi elevati","Interessi sotto controllo"),""))</f>
        <v/>
      </c>
    </row>
    <row r="55">
      <c r="A55" s="4" t="n"/>
      <c r="B55" s="4" t="n"/>
      <c r="C55" s="31" t="n"/>
      <c r="D55" s="31" t="n"/>
      <c r="E55" s="32" t="n"/>
      <c r="F55" s="43" t="n"/>
      <c r="G55" s="36">
        <f>IF(COUNTA('Scenari e Dashboard'!$A$55:$F$55)&lt;6,"",IFERROR('Scenari e Dashboard'!$D$55/'Scenari e Dashboard'!$C$55,0))</f>
        <v/>
      </c>
      <c r="H55" s="10">
        <f>IF(COUNTA('Scenari e Dashboard'!$A$55:$F$55)&lt;6,"",IFERROR(-PMT('Scenari e Dashboard'!$F$55/12,'Scenari e Dashboard'!$E$55*12,'Scenari e Dashboard'!$D$55),0))</f>
        <v/>
      </c>
      <c r="I55" s="10">
        <f>IF('Scenari e Dashboard'!$H$55="","",'Scenari e Dashboard'!$H$55*'Scenari e Dashboard'!$E$55*12-'Scenari e Dashboard'!$D$55)</f>
        <v/>
      </c>
      <c r="J55" s="7">
        <f>IF('Scenari e Dashboard'!$I$55="","",IFERROR(IF('Scenari e Dashboard'!$I$55/'Scenari e Dashboard'!$D$55&gt;0.50,"Interessi elevati","Interessi sotto controllo"),""))</f>
        <v/>
      </c>
    </row>
    <row r="56">
      <c r="A56" s="4" t="n"/>
      <c r="B56" s="4" t="n"/>
      <c r="C56" s="31" t="n"/>
      <c r="D56" s="31" t="n"/>
      <c r="E56" s="32" t="n"/>
      <c r="F56" s="43" t="n"/>
      <c r="G56" s="42">
        <f>IF(COUNTA('Scenari e Dashboard'!$A$56:$F$56)&lt;6,"",IFERROR('Scenari e Dashboard'!$D$56/'Scenari e Dashboard'!$C$56,0))</f>
        <v/>
      </c>
      <c r="H56" s="27">
        <f>IF(COUNTA('Scenari e Dashboard'!$A$56:$F$56)&lt;6,"",IFERROR(-PMT('Scenari e Dashboard'!$F$56/12,'Scenari e Dashboard'!$E$56*12,'Scenari e Dashboard'!$D$56),0))</f>
        <v/>
      </c>
      <c r="I56" s="27">
        <f>IF('Scenari e Dashboard'!$H$56="","",'Scenari e Dashboard'!$H$56*'Scenari e Dashboard'!$E$56*12-'Scenari e Dashboard'!$D$56)</f>
        <v/>
      </c>
      <c r="J56" s="34">
        <f>IF('Scenari e Dashboard'!$I$56="","",IFERROR(IF('Scenari e Dashboard'!$I$56/'Scenari e Dashboard'!$D$56&gt;0.50,"Interessi elevati","Interessi sotto controllo"),""))</f>
        <v/>
      </c>
    </row>
    <row r="57">
      <c r="A57" s="4" t="n"/>
      <c r="B57" s="4" t="n"/>
      <c r="C57" s="31" t="n"/>
      <c r="D57" s="31" t="n"/>
      <c r="E57" s="32" t="n"/>
      <c r="F57" s="43" t="n"/>
      <c r="G57" s="36">
        <f>IF(COUNTA('Scenari e Dashboard'!$A$57:$F$57)&lt;6,"",IFERROR('Scenari e Dashboard'!$D$57/'Scenari e Dashboard'!$C$57,0))</f>
        <v/>
      </c>
      <c r="H57" s="10">
        <f>IF(COUNTA('Scenari e Dashboard'!$A$57:$F$57)&lt;6,"",IFERROR(-PMT('Scenari e Dashboard'!$F$57/12,'Scenari e Dashboard'!$E$57*12,'Scenari e Dashboard'!$D$57),0))</f>
        <v/>
      </c>
      <c r="I57" s="10">
        <f>IF('Scenari e Dashboard'!$H$57="","",'Scenari e Dashboard'!$H$57*'Scenari e Dashboard'!$E$57*12-'Scenari e Dashboard'!$D$57)</f>
        <v/>
      </c>
      <c r="J57" s="7">
        <f>IF('Scenari e Dashboard'!$I$57="","",IFERROR(IF('Scenari e Dashboard'!$I$57/'Scenari e Dashboard'!$D$57&gt;0.50,"Interessi elevati","Interessi sotto controllo"),""))</f>
        <v/>
      </c>
    </row>
    <row r="58">
      <c r="A58" s="4" t="n"/>
      <c r="B58" s="4" t="n"/>
      <c r="C58" s="31" t="n"/>
      <c r="D58" s="31" t="n"/>
      <c r="E58" s="32" t="n"/>
      <c r="F58" s="43" t="n"/>
      <c r="G58" s="42">
        <f>IF(COUNTA('Scenari e Dashboard'!$A$58:$F$58)&lt;6,"",IFERROR('Scenari e Dashboard'!$D$58/'Scenari e Dashboard'!$C$58,0))</f>
        <v/>
      </c>
      <c r="H58" s="27">
        <f>IF(COUNTA('Scenari e Dashboard'!$A$58:$F$58)&lt;6,"",IFERROR(-PMT('Scenari e Dashboard'!$F$58/12,'Scenari e Dashboard'!$E$58*12,'Scenari e Dashboard'!$D$58),0))</f>
        <v/>
      </c>
      <c r="I58" s="27">
        <f>IF('Scenari e Dashboard'!$H$58="","",'Scenari e Dashboard'!$H$58*'Scenari e Dashboard'!$E$58*12-'Scenari e Dashboard'!$D$58)</f>
        <v/>
      </c>
      <c r="J58" s="34">
        <f>IF('Scenari e Dashboard'!$I$58="","",IFERROR(IF('Scenari e Dashboard'!$I$58/'Scenari e Dashboard'!$D$58&gt;0.50,"Interessi elevati","Interessi sotto controllo"),""))</f>
        <v/>
      </c>
    </row>
    <row r="59">
      <c r="A59" s="4" t="n"/>
      <c r="B59" s="4" t="n"/>
      <c r="C59" s="31" t="n"/>
      <c r="D59" s="31" t="n"/>
      <c r="E59" s="32" t="n"/>
      <c r="F59" s="43" t="n"/>
      <c r="G59" s="36">
        <f>IF(COUNTA('Scenari e Dashboard'!$A$59:$F$59)&lt;6,"",IFERROR('Scenari e Dashboard'!$D$59/'Scenari e Dashboard'!$C$59,0))</f>
        <v/>
      </c>
      <c r="H59" s="10">
        <f>IF(COUNTA('Scenari e Dashboard'!$A$59:$F$59)&lt;6,"",IFERROR(-PMT('Scenari e Dashboard'!$F$59/12,'Scenari e Dashboard'!$E$59*12,'Scenari e Dashboard'!$D$59),0))</f>
        <v/>
      </c>
      <c r="I59" s="10">
        <f>IF('Scenari e Dashboard'!$H$59="","",'Scenari e Dashboard'!$H$59*'Scenari e Dashboard'!$E$59*12-'Scenari e Dashboard'!$D$59)</f>
        <v/>
      </c>
      <c r="J59" s="7">
        <f>IF('Scenari e Dashboard'!$I$59="","",IFERROR(IF('Scenari e Dashboard'!$I$59/'Scenari e Dashboard'!$D$59&gt;0.50,"Interessi elevati","Interessi sotto controllo"),""))</f>
        <v/>
      </c>
    </row>
    <row r="60">
      <c r="A60" s="4" t="n"/>
      <c r="B60" s="4" t="n"/>
      <c r="C60" s="31" t="n"/>
      <c r="D60" s="31" t="n"/>
      <c r="E60" s="32" t="n"/>
      <c r="F60" s="43" t="n"/>
      <c r="G60" s="42">
        <f>IF(COUNTA('Scenari e Dashboard'!$A$60:$F$60)&lt;6,"",IFERROR('Scenari e Dashboard'!$D$60/'Scenari e Dashboard'!$C$60,0))</f>
        <v/>
      </c>
      <c r="H60" s="27">
        <f>IF(COUNTA('Scenari e Dashboard'!$A$60:$F$60)&lt;6,"",IFERROR(-PMT('Scenari e Dashboard'!$F$60/12,'Scenari e Dashboard'!$E$60*12,'Scenari e Dashboard'!$D$60),0))</f>
        <v/>
      </c>
      <c r="I60" s="27">
        <f>IF('Scenari e Dashboard'!$H$60="","",'Scenari e Dashboard'!$H$60*'Scenari e Dashboard'!$E$60*12-'Scenari e Dashboard'!$D$60)</f>
        <v/>
      </c>
      <c r="J60" s="34">
        <f>IF('Scenari e Dashboard'!$I$60="","",IFERROR(IF('Scenari e Dashboard'!$I$60/'Scenari e Dashboard'!$D$60&gt;0.50,"Interessi elevati","Interessi sotto controllo"),""))</f>
        <v/>
      </c>
    </row>
    <row r="61">
      <c r="A61" s="4" t="n"/>
      <c r="B61" s="4" t="n"/>
      <c r="C61" s="31" t="n"/>
      <c r="D61" s="31" t="n"/>
      <c r="E61" s="32" t="n"/>
      <c r="F61" s="43" t="n"/>
      <c r="G61" s="36">
        <f>IF(COUNTA('Scenari e Dashboard'!$A$61:$F$61)&lt;6,"",IFERROR('Scenari e Dashboard'!$D$61/'Scenari e Dashboard'!$C$61,0))</f>
        <v/>
      </c>
      <c r="H61" s="10">
        <f>IF(COUNTA('Scenari e Dashboard'!$A$61:$F$61)&lt;6,"",IFERROR(-PMT('Scenari e Dashboard'!$F$61/12,'Scenari e Dashboard'!$E$61*12,'Scenari e Dashboard'!$D$61),0))</f>
        <v/>
      </c>
      <c r="I61" s="10">
        <f>IF('Scenari e Dashboard'!$H$61="","",'Scenari e Dashboard'!$H$61*'Scenari e Dashboard'!$E$61*12-'Scenari e Dashboard'!$D$61)</f>
        <v/>
      </c>
      <c r="J61" s="7">
        <f>IF('Scenari e Dashboard'!$I$61="","",IFERROR(IF('Scenari e Dashboard'!$I$61/'Scenari e Dashboard'!$D$61&gt;0.50,"Interessi elevati","Interessi sotto controllo"),""))</f>
        <v/>
      </c>
    </row>
    <row r="62">
      <c r="A62" s="4" t="n"/>
      <c r="B62" s="4" t="n"/>
      <c r="C62" s="31" t="n"/>
      <c r="D62" s="31" t="n"/>
      <c r="E62" s="32" t="n"/>
      <c r="F62" s="43" t="n"/>
      <c r="G62" s="42">
        <f>IF(COUNTA('Scenari e Dashboard'!$A$62:$F$62)&lt;6,"",IFERROR('Scenari e Dashboard'!$D$62/'Scenari e Dashboard'!$C$62,0))</f>
        <v/>
      </c>
      <c r="H62" s="27">
        <f>IF(COUNTA('Scenari e Dashboard'!$A$62:$F$62)&lt;6,"",IFERROR(-PMT('Scenari e Dashboard'!$F$62/12,'Scenari e Dashboard'!$E$62*12,'Scenari e Dashboard'!$D$62),0))</f>
        <v/>
      </c>
      <c r="I62" s="27">
        <f>IF('Scenari e Dashboard'!$H$62="","",'Scenari e Dashboard'!$H$62*'Scenari e Dashboard'!$E$62*12-'Scenari e Dashboard'!$D$62)</f>
        <v/>
      </c>
      <c r="J62" s="34">
        <f>IF('Scenari e Dashboard'!$I$62="","",IFERROR(IF('Scenari e Dashboard'!$I$62/'Scenari e Dashboard'!$D$62&gt;0.50,"Interessi elevati","Interessi sotto controllo"),""))</f>
        <v/>
      </c>
    </row>
    <row r="63">
      <c r="A63" s="4" t="n"/>
      <c r="B63" s="4" t="n"/>
      <c r="C63" s="31" t="n"/>
      <c r="D63" s="31" t="n"/>
      <c r="E63" s="32" t="n"/>
      <c r="F63" s="43" t="n"/>
      <c r="G63" s="36">
        <f>IF(COUNTA('Scenari e Dashboard'!$A$63:$F$63)&lt;6,"",IFERROR('Scenari e Dashboard'!$D$63/'Scenari e Dashboard'!$C$63,0))</f>
        <v/>
      </c>
      <c r="H63" s="10">
        <f>IF(COUNTA('Scenari e Dashboard'!$A$63:$F$63)&lt;6,"",IFERROR(-PMT('Scenari e Dashboard'!$F$63/12,'Scenari e Dashboard'!$E$63*12,'Scenari e Dashboard'!$D$63),0))</f>
        <v/>
      </c>
      <c r="I63" s="10">
        <f>IF('Scenari e Dashboard'!$H$63="","",'Scenari e Dashboard'!$H$63*'Scenari e Dashboard'!$E$63*12-'Scenari e Dashboard'!$D$63)</f>
        <v/>
      </c>
      <c r="J63" s="7">
        <f>IF('Scenari e Dashboard'!$I$63="","",IFERROR(IF('Scenari e Dashboard'!$I$63/'Scenari e Dashboard'!$D$63&gt;0.50,"Interessi elevati","Interessi sotto controllo"),""))</f>
        <v/>
      </c>
    </row>
    <row r="64">
      <c r="A64" s="4" t="n"/>
      <c r="B64" s="4" t="n"/>
      <c r="C64" s="31" t="n"/>
      <c r="D64" s="31" t="n"/>
      <c r="E64" s="32" t="n"/>
      <c r="F64" s="43" t="n"/>
      <c r="G64" s="42">
        <f>IF(COUNTA('Scenari e Dashboard'!$A$64:$F$64)&lt;6,"",IFERROR('Scenari e Dashboard'!$D$64/'Scenari e Dashboard'!$C$64,0))</f>
        <v/>
      </c>
      <c r="H64" s="27">
        <f>IF(COUNTA('Scenari e Dashboard'!$A$64:$F$64)&lt;6,"",IFERROR(-PMT('Scenari e Dashboard'!$F$64/12,'Scenari e Dashboard'!$E$64*12,'Scenari e Dashboard'!$D$64),0))</f>
        <v/>
      </c>
      <c r="I64" s="27">
        <f>IF('Scenari e Dashboard'!$H$64="","",'Scenari e Dashboard'!$H$64*'Scenari e Dashboard'!$E$64*12-'Scenari e Dashboard'!$D$64)</f>
        <v/>
      </c>
      <c r="J64" s="34">
        <f>IF('Scenari e Dashboard'!$I$64="","",IFERROR(IF('Scenari e Dashboard'!$I$64/'Scenari e Dashboard'!$D$64&gt;0.50,"Interessi elevati","Interessi sotto controllo"),""))</f>
        <v/>
      </c>
    </row>
    <row r="65">
      <c r="A65" s="4" t="n"/>
      <c r="B65" s="4" t="n"/>
      <c r="C65" s="31" t="n"/>
      <c r="D65" s="31" t="n"/>
      <c r="E65" s="32" t="n"/>
      <c r="F65" s="43" t="n"/>
      <c r="G65" s="36">
        <f>IF(COUNTA('Scenari e Dashboard'!$A$65:$F$65)&lt;6,"",IFERROR('Scenari e Dashboard'!$D$65/'Scenari e Dashboard'!$C$65,0))</f>
        <v/>
      </c>
      <c r="H65" s="10">
        <f>IF(COUNTA('Scenari e Dashboard'!$A$65:$F$65)&lt;6,"",IFERROR(-PMT('Scenari e Dashboard'!$F$65/12,'Scenari e Dashboard'!$E$65*12,'Scenari e Dashboard'!$D$65),0))</f>
        <v/>
      </c>
      <c r="I65" s="10">
        <f>IF('Scenari e Dashboard'!$H$65="","",'Scenari e Dashboard'!$H$65*'Scenari e Dashboard'!$E$65*12-'Scenari e Dashboard'!$D$65)</f>
        <v/>
      </c>
      <c r="J65" s="7">
        <f>IF('Scenari e Dashboard'!$I$65="","",IFERROR(IF('Scenari e Dashboard'!$I$65/'Scenari e Dashboard'!$D$65&gt;0.50,"Interessi elevati","Interessi sotto controllo"),""))</f>
        <v/>
      </c>
    </row>
    <row r="66">
      <c r="A66" s="4" t="n"/>
      <c r="B66" s="4" t="n"/>
      <c r="C66" s="31" t="n"/>
      <c r="D66" s="31" t="n"/>
      <c r="E66" s="32" t="n"/>
      <c r="F66" s="43" t="n"/>
      <c r="G66" s="42">
        <f>IF(COUNTA('Scenari e Dashboard'!$A$66:$F$66)&lt;6,"",IFERROR('Scenari e Dashboard'!$D$66/'Scenari e Dashboard'!$C$66,0))</f>
        <v/>
      </c>
      <c r="H66" s="27">
        <f>IF(COUNTA('Scenari e Dashboard'!$A$66:$F$66)&lt;6,"",IFERROR(-PMT('Scenari e Dashboard'!$F$66/12,'Scenari e Dashboard'!$E$66*12,'Scenari e Dashboard'!$D$66),0))</f>
        <v/>
      </c>
      <c r="I66" s="27">
        <f>IF('Scenari e Dashboard'!$H$66="","",'Scenari e Dashboard'!$H$66*'Scenari e Dashboard'!$E$66*12-'Scenari e Dashboard'!$D$66)</f>
        <v/>
      </c>
      <c r="J66" s="34">
        <f>IF('Scenari e Dashboard'!$I$66="","",IFERROR(IF('Scenari e Dashboard'!$I$66/'Scenari e Dashboard'!$D$66&gt;0.50,"Interessi elevati","Interessi sotto controllo"),""))</f>
        <v/>
      </c>
    </row>
    <row r="67">
      <c r="A67" s="4" t="n"/>
      <c r="B67" s="4" t="n"/>
      <c r="C67" s="31" t="n"/>
      <c r="D67" s="31" t="n"/>
      <c r="E67" s="32" t="n"/>
      <c r="F67" s="43" t="n"/>
      <c r="G67" s="36">
        <f>IF(COUNTA('Scenari e Dashboard'!$A$67:$F$67)&lt;6,"",IFERROR('Scenari e Dashboard'!$D$67/'Scenari e Dashboard'!$C$67,0))</f>
        <v/>
      </c>
      <c r="H67" s="10">
        <f>IF(COUNTA('Scenari e Dashboard'!$A$67:$F$67)&lt;6,"",IFERROR(-PMT('Scenari e Dashboard'!$F$67/12,'Scenari e Dashboard'!$E$67*12,'Scenari e Dashboard'!$D$67),0))</f>
        <v/>
      </c>
      <c r="I67" s="10">
        <f>IF('Scenari e Dashboard'!$H$67="","",'Scenari e Dashboard'!$H$67*'Scenari e Dashboard'!$E$67*12-'Scenari e Dashboard'!$D$67)</f>
        <v/>
      </c>
      <c r="J67" s="7">
        <f>IF('Scenari e Dashboard'!$I$67="","",IFERROR(IF('Scenari e Dashboard'!$I$67/'Scenari e Dashboard'!$D$67&gt;0.50,"Interessi elevati","Interessi sotto controllo"),""))</f>
        <v/>
      </c>
    </row>
    <row r="68">
      <c r="A68" s="4" t="n"/>
      <c r="B68" s="4" t="n"/>
      <c r="C68" s="31" t="n"/>
      <c r="D68" s="31" t="n"/>
      <c r="E68" s="32" t="n"/>
      <c r="F68" s="43" t="n"/>
      <c r="G68" s="42">
        <f>IF(COUNTA('Scenari e Dashboard'!$A$68:$F$68)&lt;6,"",IFERROR('Scenari e Dashboard'!$D$68/'Scenari e Dashboard'!$C$68,0))</f>
        <v/>
      </c>
      <c r="H68" s="27">
        <f>IF(COUNTA('Scenari e Dashboard'!$A$68:$F$68)&lt;6,"",IFERROR(-PMT('Scenari e Dashboard'!$F$68/12,'Scenari e Dashboard'!$E$68*12,'Scenari e Dashboard'!$D$68),0))</f>
        <v/>
      </c>
      <c r="I68" s="27">
        <f>IF('Scenari e Dashboard'!$H$68="","",'Scenari e Dashboard'!$H$68*'Scenari e Dashboard'!$E$68*12-'Scenari e Dashboard'!$D$68)</f>
        <v/>
      </c>
      <c r="J68" s="34">
        <f>IF('Scenari e Dashboard'!$I$68="","",IFERROR(IF('Scenari e Dashboard'!$I$68/'Scenari e Dashboard'!$D$68&gt;0.50,"Interessi elevati","Interessi sotto controllo"),""))</f>
        <v/>
      </c>
    </row>
    <row r="69">
      <c r="A69" s="4" t="n"/>
      <c r="B69" s="4" t="n"/>
      <c r="C69" s="31" t="n"/>
      <c r="D69" s="31" t="n"/>
      <c r="E69" s="32" t="n"/>
      <c r="F69" s="43" t="n"/>
      <c r="G69" s="36">
        <f>IF(COUNTA('Scenari e Dashboard'!$A$69:$F$69)&lt;6,"",IFERROR('Scenari e Dashboard'!$D$69/'Scenari e Dashboard'!$C$69,0))</f>
        <v/>
      </c>
      <c r="H69" s="10">
        <f>IF(COUNTA('Scenari e Dashboard'!$A$69:$F$69)&lt;6,"",IFERROR(-PMT('Scenari e Dashboard'!$F$69/12,'Scenari e Dashboard'!$E$69*12,'Scenari e Dashboard'!$D$69),0))</f>
        <v/>
      </c>
      <c r="I69" s="10">
        <f>IF('Scenari e Dashboard'!$H$69="","",'Scenari e Dashboard'!$H$69*'Scenari e Dashboard'!$E$69*12-'Scenari e Dashboard'!$D$69)</f>
        <v/>
      </c>
      <c r="J69" s="7">
        <f>IF('Scenari e Dashboard'!$I$69="","",IFERROR(IF('Scenari e Dashboard'!$I$69/'Scenari e Dashboard'!$D$69&gt;0.50,"Interessi elevati","Interessi sotto controllo"),""))</f>
        <v/>
      </c>
    </row>
    <row r="70">
      <c r="A70" s="4" t="n"/>
      <c r="B70" s="4" t="n"/>
      <c r="C70" s="31" t="n"/>
      <c r="D70" s="31" t="n"/>
      <c r="E70" s="32" t="n"/>
      <c r="F70" s="43" t="n"/>
      <c r="G70" s="42">
        <f>IF(COUNTA('Scenari e Dashboard'!$A$70:$F$70)&lt;6,"",IFERROR('Scenari e Dashboard'!$D$70/'Scenari e Dashboard'!$C$70,0))</f>
        <v/>
      </c>
      <c r="H70" s="27">
        <f>IF(COUNTA('Scenari e Dashboard'!$A$70:$F$70)&lt;6,"",IFERROR(-PMT('Scenari e Dashboard'!$F$70/12,'Scenari e Dashboard'!$E$70*12,'Scenari e Dashboard'!$D$70),0))</f>
        <v/>
      </c>
      <c r="I70" s="27">
        <f>IF('Scenari e Dashboard'!$H$70="","",'Scenari e Dashboard'!$H$70*'Scenari e Dashboard'!$E$70*12-'Scenari e Dashboard'!$D$70)</f>
        <v/>
      </c>
      <c r="J70" s="34">
        <f>IF('Scenari e Dashboard'!$I$70="","",IFERROR(IF('Scenari e Dashboard'!$I$70/'Scenari e Dashboard'!$D$70&gt;0.50,"Interessi elevati","Interessi sotto controllo"),""))</f>
        <v/>
      </c>
    </row>
    <row r="71">
      <c r="A71" s="4" t="n"/>
      <c r="B71" s="4" t="n"/>
      <c r="C71" s="31" t="n"/>
      <c r="D71" s="31" t="n"/>
      <c r="E71" s="32" t="n"/>
      <c r="F71" s="43" t="n"/>
      <c r="G71" s="36">
        <f>IF(COUNTA('Scenari e Dashboard'!$A$71:$F$71)&lt;6,"",IFERROR('Scenari e Dashboard'!$D$71/'Scenari e Dashboard'!$C$71,0))</f>
        <v/>
      </c>
      <c r="H71" s="10">
        <f>IF(COUNTA('Scenari e Dashboard'!$A$71:$F$71)&lt;6,"",IFERROR(-PMT('Scenari e Dashboard'!$F$71/12,'Scenari e Dashboard'!$E$71*12,'Scenari e Dashboard'!$D$71),0))</f>
        <v/>
      </c>
      <c r="I71" s="10">
        <f>IF('Scenari e Dashboard'!$H$71="","",'Scenari e Dashboard'!$H$71*'Scenari e Dashboard'!$E$71*12-'Scenari e Dashboard'!$D$71)</f>
        <v/>
      </c>
      <c r="J71" s="7">
        <f>IF('Scenari e Dashboard'!$I$71="","",IFERROR(IF('Scenari e Dashboard'!$I$71/'Scenari e Dashboard'!$D$71&gt;0.50,"Interessi elevati","Interessi sotto controllo"),""))</f>
        <v/>
      </c>
    </row>
    <row r="72">
      <c r="A72" s="4" t="n"/>
      <c r="B72" s="4" t="n"/>
      <c r="C72" s="31" t="n"/>
      <c r="D72" s="31" t="n"/>
      <c r="E72" s="32" t="n"/>
      <c r="F72" s="43" t="n"/>
      <c r="G72" s="42">
        <f>IF(COUNTA('Scenari e Dashboard'!$A$72:$F$72)&lt;6,"",IFERROR('Scenari e Dashboard'!$D$72/'Scenari e Dashboard'!$C$72,0))</f>
        <v/>
      </c>
      <c r="H72" s="27">
        <f>IF(COUNTA('Scenari e Dashboard'!$A$72:$F$72)&lt;6,"",IFERROR(-PMT('Scenari e Dashboard'!$F$72/12,'Scenari e Dashboard'!$E$72*12,'Scenari e Dashboard'!$D$72),0))</f>
        <v/>
      </c>
      <c r="I72" s="27">
        <f>IF('Scenari e Dashboard'!$H$72="","",'Scenari e Dashboard'!$H$72*'Scenari e Dashboard'!$E$72*12-'Scenari e Dashboard'!$D$72)</f>
        <v/>
      </c>
      <c r="J72" s="34">
        <f>IF('Scenari e Dashboard'!$I$72="","",IFERROR(IF('Scenari e Dashboard'!$I$72/'Scenari e Dashboard'!$D$72&gt;0.50,"Interessi elevati","Interessi sotto controllo"),""))</f>
        <v/>
      </c>
    </row>
    <row r="73">
      <c r="A73" s="4" t="n"/>
      <c r="B73" s="4" t="n"/>
      <c r="C73" s="31" t="n"/>
      <c r="D73" s="31" t="n"/>
      <c r="E73" s="32" t="n"/>
      <c r="F73" s="43" t="n"/>
      <c r="G73" s="36">
        <f>IF(COUNTA('Scenari e Dashboard'!$A$73:$F$73)&lt;6,"",IFERROR('Scenari e Dashboard'!$D$73/'Scenari e Dashboard'!$C$73,0))</f>
        <v/>
      </c>
      <c r="H73" s="10">
        <f>IF(COUNTA('Scenari e Dashboard'!$A$73:$F$73)&lt;6,"",IFERROR(-PMT('Scenari e Dashboard'!$F$73/12,'Scenari e Dashboard'!$E$73*12,'Scenari e Dashboard'!$D$73),0))</f>
        <v/>
      </c>
      <c r="I73" s="10">
        <f>IF('Scenari e Dashboard'!$H$73="","",'Scenari e Dashboard'!$H$73*'Scenari e Dashboard'!$E$73*12-'Scenari e Dashboard'!$D$73)</f>
        <v/>
      </c>
      <c r="J73" s="7">
        <f>IF('Scenari e Dashboard'!$I$73="","",IFERROR(IF('Scenari e Dashboard'!$I$73/'Scenari e Dashboard'!$D$73&gt;0.50,"Interessi elevati","Interessi sotto controllo"),""))</f>
        <v/>
      </c>
    </row>
    <row r="74">
      <c r="A74" s="4" t="n"/>
      <c r="B74" s="4" t="n"/>
      <c r="C74" s="31" t="n"/>
      <c r="D74" s="31" t="n"/>
      <c r="E74" s="32" t="n"/>
      <c r="F74" s="43" t="n"/>
      <c r="G74" s="42">
        <f>IF(COUNTA('Scenari e Dashboard'!$A$74:$F$74)&lt;6,"",IFERROR('Scenari e Dashboard'!$D$74/'Scenari e Dashboard'!$C$74,0))</f>
        <v/>
      </c>
      <c r="H74" s="27">
        <f>IF(COUNTA('Scenari e Dashboard'!$A$74:$F$74)&lt;6,"",IFERROR(-PMT('Scenari e Dashboard'!$F$74/12,'Scenari e Dashboard'!$E$74*12,'Scenari e Dashboard'!$D$74),0))</f>
        <v/>
      </c>
      <c r="I74" s="27">
        <f>IF('Scenari e Dashboard'!$H$74="","",'Scenari e Dashboard'!$H$74*'Scenari e Dashboard'!$E$74*12-'Scenari e Dashboard'!$D$74)</f>
        <v/>
      </c>
      <c r="J74" s="34">
        <f>IF('Scenari e Dashboard'!$I$74="","",IFERROR(IF('Scenari e Dashboard'!$I$74/'Scenari e Dashboard'!$D$74&gt;0.50,"Interessi elevati","Interessi sotto controllo"),""))</f>
        <v/>
      </c>
    </row>
    <row r="75">
      <c r="A75" s="4" t="n"/>
      <c r="B75" s="4" t="n"/>
      <c r="C75" s="31" t="n"/>
      <c r="D75" s="31" t="n"/>
      <c r="E75" s="32" t="n"/>
      <c r="F75" s="43" t="n"/>
      <c r="G75" s="36">
        <f>IF(COUNTA('Scenari e Dashboard'!$A$75:$F$75)&lt;6,"",IFERROR('Scenari e Dashboard'!$D$75/'Scenari e Dashboard'!$C$75,0))</f>
        <v/>
      </c>
      <c r="H75" s="10">
        <f>IF(COUNTA('Scenari e Dashboard'!$A$75:$F$75)&lt;6,"",IFERROR(-PMT('Scenari e Dashboard'!$F$75/12,'Scenari e Dashboard'!$E$75*12,'Scenari e Dashboard'!$D$75),0))</f>
        <v/>
      </c>
      <c r="I75" s="10">
        <f>IF('Scenari e Dashboard'!$H$75="","",'Scenari e Dashboard'!$H$75*'Scenari e Dashboard'!$E$75*12-'Scenari e Dashboard'!$D$75)</f>
        <v/>
      </c>
      <c r="J75" s="7">
        <f>IF('Scenari e Dashboard'!$I$75="","",IFERROR(IF('Scenari e Dashboard'!$I$75/'Scenari e Dashboard'!$D$75&gt;0.50,"Interessi elevati","Interessi sotto controllo"),""))</f>
        <v/>
      </c>
    </row>
    <row r="76">
      <c r="A76" s="4" t="n"/>
      <c r="B76" s="4" t="n"/>
      <c r="C76" s="31" t="n"/>
      <c r="D76" s="31" t="n"/>
      <c r="E76" s="32" t="n"/>
      <c r="F76" s="43" t="n"/>
      <c r="G76" s="42">
        <f>IF(COUNTA('Scenari e Dashboard'!$A$76:$F$76)&lt;6,"",IFERROR('Scenari e Dashboard'!$D$76/'Scenari e Dashboard'!$C$76,0))</f>
        <v/>
      </c>
      <c r="H76" s="27">
        <f>IF(COUNTA('Scenari e Dashboard'!$A$76:$F$76)&lt;6,"",IFERROR(-PMT('Scenari e Dashboard'!$F$76/12,'Scenari e Dashboard'!$E$76*12,'Scenari e Dashboard'!$D$76),0))</f>
        <v/>
      </c>
      <c r="I76" s="27">
        <f>IF('Scenari e Dashboard'!$H$76="","",'Scenari e Dashboard'!$H$76*'Scenari e Dashboard'!$E$76*12-'Scenari e Dashboard'!$D$76)</f>
        <v/>
      </c>
      <c r="J76" s="34">
        <f>IF('Scenari e Dashboard'!$I$76="","",IFERROR(IF('Scenari e Dashboard'!$I$76/'Scenari e Dashboard'!$D$76&gt;0.50,"Interessi elevati","Interessi sotto controllo"),""))</f>
        <v/>
      </c>
    </row>
    <row r="77">
      <c r="A77" s="4" t="n"/>
      <c r="B77" s="4" t="n"/>
      <c r="C77" s="31" t="n"/>
      <c r="D77" s="31" t="n"/>
      <c r="E77" s="32" t="n"/>
      <c r="F77" s="43" t="n"/>
      <c r="G77" s="36">
        <f>IF(COUNTA('Scenari e Dashboard'!$A$77:$F$77)&lt;6,"",IFERROR('Scenari e Dashboard'!$D$77/'Scenari e Dashboard'!$C$77,0))</f>
        <v/>
      </c>
      <c r="H77" s="10">
        <f>IF(COUNTA('Scenari e Dashboard'!$A$77:$F$77)&lt;6,"",IFERROR(-PMT('Scenari e Dashboard'!$F$77/12,'Scenari e Dashboard'!$E$77*12,'Scenari e Dashboard'!$D$77),0))</f>
        <v/>
      </c>
      <c r="I77" s="10">
        <f>IF('Scenari e Dashboard'!$H$77="","",'Scenari e Dashboard'!$H$77*'Scenari e Dashboard'!$E$77*12-'Scenari e Dashboard'!$D$77)</f>
        <v/>
      </c>
      <c r="J77" s="7">
        <f>IF('Scenari e Dashboard'!$I$77="","",IFERROR(IF('Scenari e Dashboard'!$I$77/'Scenari e Dashboard'!$D$77&gt;0.50,"Interessi elevati","Interessi sotto controllo"),""))</f>
        <v/>
      </c>
    </row>
    <row r="78">
      <c r="A78" s="4" t="n"/>
      <c r="B78" s="4" t="n"/>
      <c r="C78" s="31" t="n"/>
      <c r="D78" s="31" t="n"/>
      <c r="E78" s="32" t="n"/>
      <c r="F78" s="43" t="n"/>
      <c r="G78" s="42">
        <f>IF(COUNTA('Scenari e Dashboard'!$A$78:$F$78)&lt;6,"",IFERROR('Scenari e Dashboard'!$D$78/'Scenari e Dashboard'!$C$78,0))</f>
        <v/>
      </c>
      <c r="H78" s="27">
        <f>IF(COUNTA('Scenari e Dashboard'!$A$78:$F$78)&lt;6,"",IFERROR(-PMT('Scenari e Dashboard'!$F$78/12,'Scenari e Dashboard'!$E$78*12,'Scenari e Dashboard'!$D$78),0))</f>
        <v/>
      </c>
      <c r="I78" s="27">
        <f>IF('Scenari e Dashboard'!$H$78="","",'Scenari e Dashboard'!$H$78*'Scenari e Dashboard'!$E$78*12-'Scenari e Dashboard'!$D$78)</f>
        <v/>
      </c>
      <c r="J78" s="34">
        <f>IF('Scenari e Dashboard'!$I$78="","",IFERROR(IF('Scenari e Dashboard'!$I$78/'Scenari e Dashboard'!$D$78&gt;0.50,"Interessi elevati","Interessi sotto controllo"),""))</f>
        <v/>
      </c>
    </row>
    <row r="79">
      <c r="A79" s="4" t="n"/>
      <c r="B79" s="4" t="n"/>
      <c r="C79" s="31" t="n"/>
      <c r="D79" s="31" t="n"/>
      <c r="E79" s="32" t="n"/>
      <c r="F79" s="43" t="n"/>
      <c r="G79" s="36">
        <f>IF(COUNTA('Scenari e Dashboard'!$A$79:$F$79)&lt;6,"",IFERROR('Scenari e Dashboard'!$D$79/'Scenari e Dashboard'!$C$79,0))</f>
        <v/>
      </c>
      <c r="H79" s="10">
        <f>IF(COUNTA('Scenari e Dashboard'!$A$79:$F$79)&lt;6,"",IFERROR(-PMT('Scenari e Dashboard'!$F$79/12,'Scenari e Dashboard'!$E$79*12,'Scenari e Dashboard'!$D$79),0))</f>
        <v/>
      </c>
      <c r="I79" s="10">
        <f>IF('Scenari e Dashboard'!$H$79="","",'Scenari e Dashboard'!$H$79*'Scenari e Dashboard'!$E$79*12-'Scenari e Dashboard'!$D$79)</f>
        <v/>
      </c>
      <c r="J79" s="7">
        <f>IF('Scenari e Dashboard'!$I$79="","",IFERROR(IF('Scenari e Dashboard'!$I$79/'Scenari e Dashboard'!$D$79&gt;0.50,"Interessi elevati","Interessi sotto controllo"),""))</f>
        <v/>
      </c>
    </row>
    <row r="80">
      <c r="A80" s="4" t="n"/>
      <c r="B80" s="4" t="n"/>
      <c r="C80" s="31" t="n"/>
      <c r="D80" s="31" t="n"/>
      <c r="E80" s="32" t="n"/>
      <c r="F80" s="43" t="n"/>
      <c r="G80" s="42">
        <f>IF(COUNTA('Scenari e Dashboard'!$A$80:$F$80)&lt;6,"",IFERROR('Scenari e Dashboard'!$D$80/'Scenari e Dashboard'!$C$80,0))</f>
        <v/>
      </c>
      <c r="H80" s="27">
        <f>IF(COUNTA('Scenari e Dashboard'!$A$80:$F$80)&lt;6,"",IFERROR(-PMT('Scenari e Dashboard'!$F$80/12,'Scenari e Dashboard'!$E$80*12,'Scenari e Dashboard'!$D$80),0))</f>
        <v/>
      </c>
      <c r="I80" s="27">
        <f>IF('Scenari e Dashboard'!$H$80="","",'Scenari e Dashboard'!$H$80*'Scenari e Dashboard'!$E$80*12-'Scenari e Dashboard'!$D$80)</f>
        <v/>
      </c>
      <c r="J80" s="34">
        <f>IF('Scenari e Dashboard'!$I$80="","",IFERROR(IF('Scenari e Dashboard'!$I$80/'Scenari e Dashboard'!$D$80&gt;0.50,"Interessi elevati","Interessi sotto controllo"),""))</f>
        <v/>
      </c>
    </row>
    <row r="81">
      <c r="A81" s="4" t="n"/>
      <c r="B81" s="4" t="n"/>
      <c r="C81" s="31" t="n"/>
      <c r="D81" s="31" t="n"/>
      <c r="E81" s="32" t="n"/>
      <c r="F81" s="43" t="n"/>
      <c r="G81" s="36">
        <f>IF(COUNTA('Scenari e Dashboard'!$A$81:$F$81)&lt;6,"",IFERROR('Scenari e Dashboard'!$D$81/'Scenari e Dashboard'!$C$81,0))</f>
        <v/>
      </c>
      <c r="H81" s="10">
        <f>IF(COUNTA('Scenari e Dashboard'!$A$81:$F$81)&lt;6,"",IFERROR(-PMT('Scenari e Dashboard'!$F$81/12,'Scenari e Dashboard'!$E$81*12,'Scenari e Dashboard'!$D$81),0))</f>
        <v/>
      </c>
      <c r="I81" s="10">
        <f>IF('Scenari e Dashboard'!$H$81="","",'Scenari e Dashboard'!$H$81*'Scenari e Dashboard'!$E$81*12-'Scenari e Dashboard'!$D$81)</f>
        <v/>
      </c>
      <c r="J81" s="7">
        <f>IF('Scenari e Dashboard'!$I$81="","",IFERROR(IF('Scenari e Dashboard'!$I$81/'Scenari e Dashboard'!$D$81&gt;0.50,"Interessi elevati","Interessi sotto controllo"),""))</f>
        <v/>
      </c>
    </row>
    <row r="82">
      <c r="A82" s="4" t="n"/>
      <c r="B82" s="4" t="n"/>
      <c r="C82" s="31" t="n"/>
      <c r="D82" s="31" t="n"/>
      <c r="E82" s="32" t="n"/>
      <c r="F82" s="43" t="n"/>
      <c r="G82" s="42">
        <f>IF(COUNTA('Scenari e Dashboard'!$A$82:$F$82)&lt;6,"",IFERROR('Scenari e Dashboard'!$D$82/'Scenari e Dashboard'!$C$82,0))</f>
        <v/>
      </c>
      <c r="H82" s="27">
        <f>IF(COUNTA('Scenari e Dashboard'!$A$82:$F$82)&lt;6,"",IFERROR(-PMT('Scenari e Dashboard'!$F$82/12,'Scenari e Dashboard'!$E$82*12,'Scenari e Dashboard'!$D$82),0))</f>
        <v/>
      </c>
      <c r="I82" s="27">
        <f>IF('Scenari e Dashboard'!$H$82="","",'Scenari e Dashboard'!$H$82*'Scenari e Dashboard'!$E$82*12-'Scenari e Dashboard'!$D$82)</f>
        <v/>
      </c>
      <c r="J82" s="34">
        <f>IF('Scenari e Dashboard'!$I$82="","",IFERROR(IF('Scenari e Dashboard'!$I$82/'Scenari e Dashboard'!$D$82&gt;0.50,"Interessi elevati","Interessi sotto controllo"),""))</f>
        <v/>
      </c>
    </row>
    <row r="83">
      <c r="A83" s="4" t="n"/>
      <c r="B83" s="4" t="n"/>
      <c r="C83" s="31" t="n"/>
      <c r="D83" s="31" t="n"/>
      <c r="E83" s="32" t="n"/>
      <c r="F83" s="43" t="n"/>
      <c r="G83" s="36">
        <f>IF(COUNTA('Scenari e Dashboard'!$A$83:$F$83)&lt;6,"",IFERROR('Scenari e Dashboard'!$D$83/'Scenari e Dashboard'!$C$83,0))</f>
        <v/>
      </c>
      <c r="H83" s="10">
        <f>IF(COUNTA('Scenari e Dashboard'!$A$83:$F$83)&lt;6,"",IFERROR(-PMT('Scenari e Dashboard'!$F$83/12,'Scenari e Dashboard'!$E$83*12,'Scenari e Dashboard'!$D$83),0))</f>
        <v/>
      </c>
      <c r="I83" s="10">
        <f>IF('Scenari e Dashboard'!$H$83="","",'Scenari e Dashboard'!$H$83*'Scenari e Dashboard'!$E$83*12-'Scenari e Dashboard'!$D$83)</f>
        <v/>
      </c>
      <c r="J83" s="7">
        <f>IF('Scenari e Dashboard'!$I$83="","",IFERROR(IF('Scenari e Dashboard'!$I$83/'Scenari e Dashboard'!$D$83&gt;0.50,"Interessi elevati","Interessi sotto controllo"),""))</f>
        <v/>
      </c>
    </row>
    <row r="84">
      <c r="A84" s="4" t="n"/>
      <c r="B84" s="4" t="n"/>
      <c r="C84" s="31" t="n"/>
      <c r="D84" s="31" t="n"/>
      <c r="E84" s="32" t="n"/>
      <c r="F84" s="43" t="n"/>
      <c r="G84" s="42">
        <f>IF(COUNTA('Scenari e Dashboard'!$A$84:$F$84)&lt;6,"",IFERROR('Scenari e Dashboard'!$D$84/'Scenari e Dashboard'!$C$84,0))</f>
        <v/>
      </c>
      <c r="H84" s="27">
        <f>IF(COUNTA('Scenari e Dashboard'!$A$84:$F$84)&lt;6,"",IFERROR(-PMT('Scenari e Dashboard'!$F$84/12,'Scenari e Dashboard'!$E$84*12,'Scenari e Dashboard'!$D$84),0))</f>
        <v/>
      </c>
      <c r="I84" s="27">
        <f>IF('Scenari e Dashboard'!$H$84="","",'Scenari e Dashboard'!$H$84*'Scenari e Dashboard'!$E$84*12-'Scenari e Dashboard'!$D$84)</f>
        <v/>
      </c>
      <c r="J84" s="34">
        <f>IF('Scenari e Dashboard'!$I$84="","",IFERROR(IF('Scenari e Dashboard'!$I$84/'Scenari e Dashboard'!$D$84&gt;0.50,"Interessi elevati","Interessi sotto controllo"),""))</f>
        <v/>
      </c>
    </row>
    <row r="85">
      <c r="A85" s="4" t="n"/>
      <c r="B85" s="4" t="n"/>
      <c r="C85" s="31" t="n"/>
      <c r="D85" s="31" t="n"/>
      <c r="E85" s="32" t="n"/>
      <c r="F85" s="43" t="n"/>
      <c r="G85" s="36">
        <f>IF(COUNTA('Scenari e Dashboard'!$A$85:$F$85)&lt;6,"",IFERROR('Scenari e Dashboard'!$D$85/'Scenari e Dashboard'!$C$85,0))</f>
        <v/>
      </c>
      <c r="H85" s="10">
        <f>IF(COUNTA('Scenari e Dashboard'!$A$85:$F$85)&lt;6,"",IFERROR(-PMT('Scenari e Dashboard'!$F$85/12,'Scenari e Dashboard'!$E$85*12,'Scenari e Dashboard'!$D$85),0))</f>
        <v/>
      </c>
      <c r="I85" s="10">
        <f>IF('Scenari e Dashboard'!$H$85="","",'Scenari e Dashboard'!$H$85*'Scenari e Dashboard'!$E$85*12-'Scenari e Dashboard'!$D$85)</f>
        <v/>
      </c>
      <c r="J85" s="7">
        <f>IF('Scenari e Dashboard'!$I$85="","",IFERROR(IF('Scenari e Dashboard'!$I$85/'Scenari e Dashboard'!$D$85&gt;0.50,"Interessi elevati","Interessi sotto controllo"),""))</f>
        <v/>
      </c>
    </row>
    <row r="86">
      <c r="A86" s="4" t="n"/>
      <c r="B86" s="4" t="n"/>
      <c r="C86" s="31" t="n"/>
      <c r="D86" s="31" t="n"/>
      <c r="E86" s="32" t="n"/>
      <c r="F86" s="43" t="n"/>
      <c r="G86" s="42">
        <f>IF(COUNTA('Scenari e Dashboard'!$A$86:$F$86)&lt;6,"",IFERROR('Scenari e Dashboard'!$D$86/'Scenari e Dashboard'!$C$86,0))</f>
        <v/>
      </c>
      <c r="H86" s="27">
        <f>IF(COUNTA('Scenari e Dashboard'!$A$86:$F$86)&lt;6,"",IFERROR(-PMT('Scenari e Dashboard'!$F$86/12,'Scenari e Dashboard'!$E$86*12,'Scenari e Dashboard'!$D$86),0))</f>
        <v/>
      </c>
      <c r="I86" s="27">
        <f>IF('Scenari e Dashboard'!$H$86="","",'Scenari e Dashboard'!$H$86*'Scenari e Dashboard'!$E$86*12-'Scenari e Dashboard'!$D$86)</f>
        <v/>
      </c>
      <c r="J86" s="34">
        <f>IF('Scenari e Dashboard'!$I$86="","",IFERROR(IF('Scenari e Dashboard'!$I$86/'Scenari e Dashboard'!$D$86&gt;0.50,"Interessi elevati","Interessi sotto controllo"),""))</f>
        <v/>
      </c>
    </row>
    <row r="87">
      <c r="A87" s="4" t="n"/>
      <c r="B87" s="4" t="n"/>
      <c r="C87" s="31" t="n"/>
      <c r="D87" s="31" t="n"/>
      <c r="E87" s="32" t="n"/>
      <c r="F87" s="43" t="n"/>
      <c r="G87" s="36">
        <f>IF(COUNTA('Scenari e Dashboard'!$A$87:$F$87)&lt;6,"",IFERROR('Scenari e Dashboard'!$D$87/'Scenari e Dashboard'!$C$87,0))</f>
        <v/>
      </c>
      <c r="H87" s="10">
        <f>IF(COUNTA('Scenari e Dashboard'!$A$87:$F$87)&lt;6,"",IFERROR(-PMT('Scenari e Dashboard'!$F$87/12,'Scenari e Dashboard'!$E$87*12,'Scenari e Dashboard'!$D$87),0))</f>
        <v/>
      </c>
      <c r="I87" s="10">
        <f>IF('Scenari e Dashboard'!$H$87="","",'Scenari e Dashboard'!$H$87*'Scenari e Dashboard'!$E$87*12-'Scenari e Dashboard'!$D$87)</f>
        <v/>
      </c>
      <c r="J87" s="7">
        <f>IF('Scenari e Dashboard'!$I$87="","",IFERROR(IF('Scenari e Dashboard'!$I$87/'Scenari e Dashboard'!$D$87&gt;0.50,"Interessi elevati","Interessi sotto controllo"),""))</f>
        <v/>
      </c>
    </row>
    <row r="88">
      <c r="A88" s="4" t="n"/>
      <c r="B88" s="4" t="n"/>
      <c r="C88" s="31" t="n"/>
      <c r="D88" s="31" t="n"/>
      <c r="E88" s="32" t="n"/>
      <c r="F88" s="43" t="n"/>
      <c r="G88" s="42">
        <f>IF(COUNTA('Scenari e Dashboard'!$A$88:$F$88)&lt;6,"",IFERROR('Scenari e Dashboard'!$D$88/'Scenari e Dashboard'!$C$88,0))</f>
        <v/>
      </c>
      <c r="H88" s="27">
        <f>IF(COUNTA('Scenari e Dashboard'!$A$88:$F$88)&lt;6,"",IFERROR(-PMT('Scenari e Dashboard'!$F$88/12,'Scenari e Dashboard'!$E$88*12,'Scenari e Dashboard'!$D$88),0))</f>
        <v/>
      </c>
      <c r="I88" s="27">
        <f>IF('Scenari e Dashboard'!$H$88="","",'Scenari e Dashboard'!$H$88*'Scenari e Dashboard'!$E$88*12-'Scenari e Dashboard'!$D$88)</f>
        <v/>
      </c>
      <c r="J88" s="34">
        <f>IF('Scenari e Dashboard'!$I$88="","",IFERROR(IF('Scenari e Dashboard'!$I$88/'Scenari e Dashboard'!$D$88&gt;0.50,"Interessi elevati","Interessi sotto controllo"),""))</f>
        <v/>
      </c>
    </row>
    <row r="89">
      <c r="A89" s="4" t="n"/>
      <c r="B89" s="4" t="n"/>
      <c r="C89" s="31" t="n"/>
      <c r="D89" s="31" t="n"/>
      <c r="E89" s="32" t="n"/>
      <c r="F89" s="43" t="n"/>
      <c r="G89" s="36">
        <f>IF(COUNTA('Scenari e Dashboard'!$A$89:$F$89)&lt;6,"",IFERROR('Scenari e Dashboard'!$D$89/'Scenari e Dashboard'!$C$89,0))</f>
        <v/>
      </c>
      <c r="H89" s="10">
        <f>IF(COUNTA('Scenari e Dashboard'!$A$89:$F$89)&lt;6,"",IFERROR(-PMT('Scenari e Dashboard'!$F$89/12,'Scenari e Dashboard'!$E$89*12,'Scenari e Dashboard'!$D$89),0))</f>
        <v/>
      </c>
      <c r="I89" s="10">
        <f>IF('Scenari e Dashboard'!$H$89="","",'Scenari e Dashboard'!$H$89*'Scenari e Dashboard'!$E$89*12-'Scenari e Dashboard'!$D$89)</f>
        <v/>
      </c>
      <c r="J89" s="7">
        <f>IF('Scenari e Dashboard'!$I$89="","",IFERROR(IF('Scenari e Dashboard'!$I$89/'Scenari e Dashboard'!$D$89&gt;0.50,"Interessi elevati","Interessi sotto controllo"),""))</f>
        <v/>
      </c>
    </row>
    <row r="90">
      <c r="A90" s="4" t="n"/>
      <c r="B90" s="4" t="n"/>
      <c r="C90" s="31" t="n"/>
      <c r="D90" s="31" t="n"/>
      <c r="E90" s="32" t="n"/>
      <c r="F90" s="43" t="n"/>
      <c r="G90" s="42">
        <f>IF(COUNTA('Scenari e Dashboard'!$A$90:$F$90)&lt;6,"",IFERROR('Scenari e Dashboard'!$D$90/'Scenari e Dashboard'!$C$90,0))</f>
        <v/>
      </c>
      <c r="H90" s="27">
        <f>IF(COUNTA('Scenari e Dashboard'!$A$90:$F$90)&lt;6,"",IFERROR(-PMT('Scenari e Dashboard'!$F$90/12,'Scenari e Dashboard'!$E$90*12,'Scenari e Dashboard'!$D$90),0))</f>
        <v/>
      </c>
      <c r="I90" s="27">
        <f>IF('Scenari e Dashboard'!$H$90="","",'Scenari e Dashboard'!$H$90*'Scenari e Dashboard'!$E$90*12-'Scenari e Dashboard'!$D$90)</f>
        <v/>
      </c>
      <c r="J90" s="34">
        <f>IF('Scenari e Dashboard'!$I$90="","",IFERROR(IF('Scenari e Dashboard'!$I$90/'Scenari e Dashboard'!$D$90&gt;0.50,"Interessi elevati","Interessi sotto controllo"),""))</f>
        <v/>
      </c>
    </row>
    <row r="91">
      <c r="A91" s="4" t="n"/>
      <c r="B91" s="4" t="n"/>
      <c r="C91" s="31" t="n"/>
      <c r="D91" s="31" t="n"/>
      <c r="E91" s="32" t="n"/>
      <c r="F91" s="43" t="n"/>
      <c r="G91" s="36">
        <f>IF(COUNTA('Scenari e Dashboard'!$A$91:$F$91)&lt;6,"",IFERROR('Scenari e Dashboard'!$D$91/'Scenari e Dashboard'!$C$91,0))</f>
        <v/>
      </c>
      <c r="H91" s="10">
        <f>IF(COUNTA('Scenari e Dashboard'!$A$91:$F$91)&lt;6,"",IFERROR(-PMT('Scenari e Dashboard'!$F$91/12,'Scenari e Dashboard'!$E$91*12,'Scenari e Dashboard'!$D$91),0))</f>
        <v/>
      </c>
      <c r="I91" s="10">
        <f>IF('Scenari e Dashboard'!$H$91="","",'Scenari e Dashboard'!$H$91*'Scenari e Dashboard'!$E$91*12-'Scenari e Dashboard'!$D$91)</f>
        <v/>
      </c>
      <c r="J91" s="7">
        <f>IF('Scenari e Dashboard'!$I$91="","",IFERROR(IF('Scenari e Dashboard'!$I$91/'Scenari e Dashboard'!$D$91&gt;0.50,"Interessi elevati","Interessi sotto controllo"),""))</f>
        <v/>
      </c>
    </row>
    <row r="92">
      <c r="A92" s="4" t="n"/>
      <c r="B92" s="4" t="n"/>
      <c r="C92" s="31" t="n"/>
      <c r="D92" s="31" t="n"/>
      <c r="E92" s="32" t="n"/>
      <c r="F92" s="43" t="n"/>
      <c r="G92" s="42">
        <f>IF(COUNTA('Scenari e Dashboard'!$A$92:$F$92)&lt;6,"",IFERROR('Scenari e Dashboard'!$D$92/'Scenari e Dashboard'!$C$92,0))</f>
        <v/>
      </c>
      <c r="H92" s="27">
        <f>IF(COUNTA('Scenari e Dashboard'!$A$92:$F$92)&lt;6,"",IFERROR(-PMT('Scenari e Dashboard'!$F$92/12,'Scenari e Dashboard'!$E$92*12,'Scenari e Dashboard'!$D$92),0))</f>
        <v/>
      </c>
      <c r="I92" s="27">
        <f>IF('Scenari e Dashboard'!$H$92="","",'Scenari e Dashboard'!$H$92*'Scenari e Dashboard'!$E$92*12-'Scenari e Dashboard'!$D$92)</f>
        <v/>
      </c>
      <c r="J92" s="34">
        <f>IF('Scenari e Dashboard'!$I$92="","",IFERROR(IF('Scenari e Dashboard'!$I$92/'Scenari e Dashboard'!$D$92&gt;0.50,"Interessi elevati","Interessi sotto controllo"),""))</f>
        <v/>
      </c>
    </row>
    <row r="93">
      <c r="A93" s="4" t="n"/>
      <c r="B93" s="4" t="n"/>
      <c r="C93" s="31" t="n"/>
      <c r="D93" s="31" t="n"/>
      <c r="E93" s="32" t="n"/>
      <c r="F93" s="43" t="n"/>
      <c r="G93" s="36">
        <f>IF(COUNTA('Scenari e Dashboard'!$A$93:$F$93)&lt;6,"",IFERROR('Scenari e Dashboard'!$D$93/'Scenari e Dashboard'!$C$93,0))</f>
        <v/>
      </c>
      <c r="H93" s="10">
        <f>IF(COUNTA('Scenari e Dashboard'!$A$93:$F$93)&lt;6,"",IFERROR(-PMT('Scenari e Dashboard'!$F$93/12,'Scenari e Dashboard'!$E$93*12,'Scenari e Dashboard'!$D$93),0))</f>
        <v/>
      </c>
      <c r="I93" s="10">
        <f>IF('Scenari e Dashboard'!$H$93="","",'Scenari e Dashboard'!$H$93*'Scenari e Dashboard'!$E$93*12-'Scenari e Dashboard'!$D$93)</f>
        <v/>
      </c>
      <c r="J93" s="7">
        <f>IF('Scenari e Dashboard'!$I$93="","",IFERROR(IF('Scenari e Dashboard'!$I$93/'Scenari e Dashboard'!$D$93&gt;0.50,"Interessi elevati","Interessi sotto controllo"),""))</f>
        <v/>
      </c>
    </row>
    <row r="94">
      <c r="A94" s="4" t="n"/>
      <c r="B94" s="4" t="n"/>
      <c r="C94" s="31" t="n"/>
      <c r="D94" s="31" t="n"/>
      <c r="E94" s="32" t="n"/>
      <c r="F94" s="43" t="n"/>
      <c r="G94" s="42">
        <f>IF(COUNTA('Scenari e Dashboard'!$A$94:$F$94)&lt;6,"",IFERROR('Scenari e Dashboard'!$D$94/'Scenari e Dashboard'!$C$94,0))</f>
        <v/>
      </c>
      <c r="H94" s="27">
        <f>IF(COUNTA('Scenari e Dashboard'!$A$94:$F$94)&lt;6,"",IFERROR(-PMT('Scenari e Dashboard'!$F$94/12,'Scenari e Dashboard'!$E$94*12,'Scenari e Dashboard'!$D$94),0))</f>
        <v/>
      </c>
      <c r="I94" s="27">
        <f>IF('Scenari e Dashboard'!$H$94="","",'Scenari e Dashboard'!$H$94*'Scenari e Dashboard'!$E$94*12-'Scenari e Dashboard'!$D$94)</f>
        <v/>
      </c>
      <c r="J94" s="34">
        <f>IF('Scenari e Dashboard'!$I$94="","",IFERROR(IF('Scenari e Dashboard'!$I$94/'Scenari e Dashboard'!$D$94&gt;0.50,"Interessi elevati","Interessi sotto controllo"),""))</f>
        <v/>
      </c>
    </row>
    <row r="95">
      <c r="A95" s="4" t="n"/>
      <c r="B95" s="4" t="n"/>
      <c r="C95" s="31" t="n"/>
      <c r="D95" s="31" t="n"/>
      <c r="E95" s="32" t="n"/>
      <c r="F95" s="43" t="n"/>
      <c r="G95" s="36">
        <f>IF(COUNTA('Scenari e Dashboard'!$A$95:$F$95)&lt;6,"",IFERROR('Scenari e Dashboard'!$D$95/'Scenari e Dashboard'!$C$95,0))</f>
        <v/>
      </c>
      <c r="H95" s="10">
        <f>IF(COUNTA('Scenari e Dashboard'!$A$95:$F$95)&lt;6,"",IFERROR(-PMT('Scenari e Dashboard'!$F$95/12,'Scenari e Dashboard'!$E$95*12,'Scenari e Dashboard'!$D$95),0))</f>
        <v/>
      </c>
      <c r="I95" s="10">
        <f>IF('Scenari e Dashboard'!$H$95="","",'Scenari e Dashboard'!$H$95*'Scenari e Dashboard'!$E$95*12-'Scenari e Dashboard'!$D$95)</f>
        <v/>
      </c>
      <c r="J95" s="7">
        <f>IF('Scenari e Dashboard'!$I$95="","",IFERROR(IF('Scenari e Dashboard'!$I$95/'Scenari e Dashboard'!$D$95&gt;0.50,"Interessi elevati","Interessi sotto controllo"),""))</f>
        <v/>
      </c>
    </row>
    <row r="96">
      <c r="A96" s="4" t="n"/>
      <c r="B96" s="4" t="n"/>
      <c r="C96" s="31" t="n"/>
      <c r="D96" s="31" t="n"/>
      <c r="E96" s="32" t="n"/>
      <c r="F96" s="43" t="n"/>
      <c r="G96" s="42">
        <f>IF(COUNTA('Scenari e Dashboard'!$A$96:$F$96)&lt;6,"",IFERROR('Scenari e Dashboard'!$D$96/'Scenari e Dashboard'!$C$96,0))</f>
        <v/>
      </c>
      <c r="H96" s="27">
        <f>IF(COUNTA('Scenari e Dashboard'!$A$96:$F$96)&lt;6,"",IFERROR(-PMT('Scenari e Dashboard'!$F$96/12,'Scenari e Dashboard'!$E$96*12,'Scenari e Dashboard'!$D$96),0))</f>
        <v/>
      </c>
      <c r="I96" s="27">
        <f>IF('Scenari e Dashboard'!$H$96="","",'Scenari e Dashboard'!$H$96*'Scenari e Dashboard'!$E$96*12-'Scenari e Dashboard'!$D$96)</f>
        <v/>
      </c>
      <c r="J96" s="34">
        <f>IF('Scenari e Dashboard'!$I$96="","",IFERROR(IF('Scenari e Dashboard'!$I$96/'Scenari e Dashboard'!$D$96&gt;0.50,"Interessi elevati","Interessi sotto controllo"),""))</f>
        <v/>
      </c>
    </row>
    <row r="97">
      <c r="A97" s="4" t="n"/>
      <c r="B97" s="4" t="n"/>
      <c r="C97" s="31" t="n"/>
      <c r="D97" s="31" t="n"/>
      <c r="E97" s="32" t="n"/>
      <c r="F97" s="43" t="n"/>
      <c r="G97" s="36">
        <f>IF(COUNTA('Scenari e Dashboard'!$A$97:$F$97)&lt;6,"",IFERROR('Scenari e Dashboard'!$D$97/'Scenari e Dashboard'!$C$97,0))</f>
        <v/>
      </c>
      <c r="H97" s="10">
        <f>IF(COUNTA('Scenari e Dashboard'!$A$97:$F$97)&lt;6,"",IFERROR(-PMT('Scenari e Dashboard'!$F$97/12,'Scenari e Dashboard'!$E$97*12,'Scenari e Dashboard'!$D$97),0))</f>
        <v/>
      </c>
      <c r="I97" s="10">
        <f>IF('Scenari e Dashboard'!$H$97="","",'Scenari e Dashboard'!$H$97*'Scenari e Dashboard'!$E$97*12-'Scenari e Dashboard'!$D$97)</f>
        <v/>
      </c>
      <c r="J97" s="7">
        <f>IF('Scenari e Dashboard'!$I$97="","",IFERROR(IF('Scenari e Dashboard'!$I$97/'Scenari e Dashboard'!$D$97&gt;0.50,"Interessi elevati","Interessi sotto controllo"),""))</f>
        <v/>
      </c>
    </row>
    <row r="98">
      <c r="A98" s="4" t="n"/>
      <c r="B98" s="4" t="n"/>
      <c r="C98" s="31" t="n"/>
      <c r="D98" s="31" t="n"/>
      <c r="E98" s="32" t="n"/>
      <c r="F98" s="43" t="n"/>
      <c r="G98" s="42">
        <f>IF(COUNTA('Scenari e Dashboard'!$A$98:$F$98)&lt;6,"",IFERROR('Scenari e Dashboard'!$D$98/'Scenari e Dashboard'!$C$98,0))</f>
        <v/>
      </c>
      <c r="H98" s="27">
        <f>IF(COUNTA('Scenari e Dashboard'!$A$98:$F$98)&lt;6,"",IFERROR(-PMT('Scenari e Dashboard'!$F$98/12,'Scenari e Dashboard'!$E$98*12,'Scenari e Dashboard'!$D$98),0))</f>
        <v/>
      </c>
      <c r="I98" s="27">
        <f>IF('Scenari e Dashboard'!$H$98="","",'Scenari e Dashboard'!$H$98*'Scenari e Dashboard'!$E$98*12-'Scenari e Dashboard'!$D$98)</f>
        <v/>
      </c>
      <c r="J98" s="34">
        <f>IF('Scenari e Dashboard'!$I$98="","",IFERROR(IF('Scenari e Dashboard'!$I$98/'Scenari e Dashboard'!$D$98&gt;0.50,"Interessi elevati","Interessi sotto controllo"),""))</f>
        <v/>
      </c>
    </row>
    <row r="99">
      <c r="A99" s="4" t="n"/>
      <c r="B99" s="4" t="n"/>
      <c r="C99" s="31" t="n"/>
      <c r="D99" s="31" t="n"/>
      <c r="E99" s="32" t="n"/>
      <c r="F99" s="43" t="n"/>
      <c r="G99" s="36">
        <f>IF(COUNTA('Scenari e Dashboard'!$A$99:$F$99)&lt;6,"",IFERROR('Scenari e Dashboard'!$D$99/'Scenari e Dashboard'!$C$99,0))</f>
        <v/>
      </c>
      <c r="H99" s="10">
        <f>IF(COUNTA('Scenari e Dashboard'!$A$99:$F$99)&lt;6,"",IFERROR(-PMT('Scenari e Dashboard'!$F$99/12,'Scenari e Dashboard'!$E$99*12,'Scenari e Dashboard'!$D$99),0))</f>
        <v/>
      </c>
      <c r="I99" s="10">
        <f>IF('Scenari e Dashboard'!$H$99="","",'Scenari e Dashboard'!$H$99*'Scenari e Dashboard'!$E$99*12-'Scenari e Dashboard'!$D$99)</f>
        <v/>
      </c>
      <c r="J99" s="7">
        <f>IF('Scenari e Dashboard'!$I$99="","",IFERROR(IF('Scenari e Dashboard'!$I$99/'Scenari e Dashboard'!$D$99&gt;0.50,"Interessi elevati","Interessi sotto controllo"),""))</f>
        <v/>
      </c>
    </row>
    <row r="100">
      <c r="A100" s="4" t="n"/>
      <c r="B100" s="4" t="n"/>
      <c r="C100" s="31" t="n"/>
      <c r="D100" s="31" t="n"/>
      <c r="E100" s="32" t="n"/>
      <c r="F100" s="43" t="n"/>
      <c r="G100" s="42">
        <f>IF(COUNTA('Scenari e Dashboard'!$A$100:$F$100)&lt;6,"",IFERROR('Scenari e Dashboard'!$D$100/'Scenari e Dashboard'!$C$100,0))</f>
        <v/>
      </c>
      <c r="H100" s="27">
        <f>IF(COUNTA('Scenari e Dashboard'!$A$100:$F$100)&lt;6,"",IFERROR(-PMT('Scenari e Dashboard'!$F$100/12,'Scenari e Dashboard'!$E$100*12,'Scenari e Dashboard'!$D$100),0))</f>
        <v/>
      </c>
      <c r="I100" s="27">
        <f>IF('Scenari e Dashboard'!$H$100="","",'Scenari e Dashboard'!$H$100*'Scenari e Dashboard'!$E$100*12-'Scenari e Dashboard'!$D$100)</f>
        <v/>
      </c>
      <c r="J100" s="34">
        <f>IF('Scenari e Dashboard'!$I$100="","",IFERROR(IF('Scenari e Dashboard'!$I$100/'Scenari e Dashboard'!$D$100&gt;0.50,"Interessi elevati","Interessi sotto controllo"),""))</f>
        <v/>
      </c>
    </row>
    <row r="101">
      <c r="A101" s="4" t="n"/>
      <c r="B101" s="4" t="n"/>
      <c r="C101" s="31" t="n"/>
      <c r="D101" s="31" t="n"/>
      <c r="E101" s="32" t="n"/>
      <c r="F101" s="43" t="n"/>
      <c r="G101" s="36">
        <f>IF(COUNTA('Scenari e Dashboard'!$A$101:$F$101)&lt;6,"",IFERROR('Scenari e Dashboard'!$D$101/'Scenari e Dashboard'!$C$101,0))</f>
        <v/>
      </c>
      <c r="H101" s="10">
        <f>IF(COUNTA('Scenari e Dashboard'!$A$101:$F$101)&lt;6,"",IFERROR(-PMT('Scenari e Dashboard'!$F$101/12,'Scenari e Dashboard'!$E$101*12,'Scenari e Dashboard'!$D$101),0))</f>
        <v/>
      </c>
      <c r="I101" s="10">
        <f>IF('Scenari e Dashboard'!$H$101="","",'Scenari e Dashboard'!$H$101*'Scenari e Dashboard'!$E$101*12-'Scenari e Dashboard'!$D$101)</f>
        <v/>
      </c>
      <c r="J101" s="7">
        <f>IF('Scenari e Dashboard'!$I$101="","",IFERROR(IF('Scenari e Dashboard'!$I$101/'Scenari e Dashboard'!$D$101&gt;0.50,"Interessi elevati","Interessi sotto controllo"),""))</f>
        <v/>
      </c>
    </row>
    <row r="102">
      <c r="A102" s="4" t="n"/>
      <c r="B102" s="4" t="n"/>
      <c r="C102" s="31" t="n"/>
      <c r="D102" s="31" t="n"/>
      <c r="E102" s="32" t="n"/>
      <c r="F102" s="43" t="n"/>
      <c r="G102" s="42">
        <f>IF(COUNTA('Scenari e Dashboard'!$A$102:$F$102)&lt;6,"",IFERROR('Scenari e Dashboard'!$D$102/'Scenari e Dashboard'!$C$102,0))</f>
        <v/>
      </c>
      <c r="H102" s="27">
        <f>IF(COUNTA('Scenari e Dashboard'!$A$102:$F$102)&lt;6,"",IFERROR(-PMT('Scenari e Dashboard'!$F$102/12,'Scenari e Dashboard'!$E$102*12,'Scenari e Dashboard'!$D$102),0))</f>
        <v/>
      </c>
      <c r="I102" s="27">
        <f>IF('Scenari e Dashboard'!$H$102="","",'Scenari e Dashboard'!$H$102*'Scenari e Dashboard'!$E$102*12-'Scenari e Dashboard'!$D$102)</f>
        <v/>
      </c>
      <c r="J102" s="34">
        <f>IF('Scenari e Dashboard'!$I$102="","",IFERROR(IF('Scenari e Dashboard'!$I$102/'Scenari e Dashboard'!$D$102&gt;0.50,"Interessi elevati","Interessi sotto controllo"),""))</f>
        <v/>
      </c>
    </row>
    <row r="103">
      <c r="A103" s="4" t="n"/>
      <c r="B103" s="4" t="n"/>
      <c r="C103" s="31" t="n"/>
      <c r="D103" s="31" t="n"/>
      <c r="E103" s="32" t="n"/>
      <c r="F103" s="43" t="n"/>
      <c r="G103" s="36">
        <f>IF(COUNTA('Scenari e Dashboard'!$A$103:$F$103)&lt;6,"",IFERROR('Scenari e Dashboard'!$D$103/'Scenari e Dashboard'!$C$103,0))</f>
        <v/>
      </c>
      <c r="H103" s="10">
        <f>IF(COUNTA('Scenari e Dashboard'!$A$103:$F$103)&lt;6,"",IFERROR(-PMT('Scenari e Dashboard'!$F$103/12,'Scenari e Dashboard'!$E$103*12,'Scenari e Dashboard'!$D$103),0))</f>
        <v/>
      </c>
      <c r="I103" s="10">
        <f>IF('Scenari e Dashboard'!$H$103="","",'Scenari e Dashboard'!$H$103*'Scenari e Dashboard'!$E$103*12-'Scenari e Dashboard'!$D$103)</f>
        <v/>
      </c>
      <c r="J103" s="7">
        <f>IF('Scenari e Dashboard'!$I$103="","",IFERROR(IF('Scenari e Dashboard'!$I$103/'Scenari e Dashboard'!$D$103&gt;0.50,"Interessi elevati","Interessi sotto controllo"),""))</f>
        <v/>
      </c>
    </row>
    <row r="104">
      <c r="A104" s="4" t="n"/>
      <c r="B104" s="4" t="n"/>
      <c r="C104" s="31" t="n"/>
      <c r="D104" s="31" t="n"/>
      <c r="E104" s="32" t="n"/>
      <c r="F104" s="43" t="n"/>
      <c r="G104" s="42">
        <f>IF(COUNTA('Scenari e Dashboard'!$A$104:$F$104)&lt;6,"",IFERROR('Scenari e Dashboard'!$D$104/'Scenari e Dashboard'!$C$104,0))</f>
        <v/>
      </c>
      <c r="H104" s="27">
        <f>IF(COUNTA('Scenari e Dashboard'!$A$104:$F$104)&lt;6,"",IFERROR(-PMT('Scenari e Dashboard'!$F$104/12,'Scenari e Dashboard'!$E$104*12,'Scenari e Dashboard'!$D$104),0))</f>
        <v/>
      </c>
      <c r="I104" s="27">
        <f>IF('Scenari e Dashboard'!$H$104="","",'Scenari e Dashboard'!$H$104*'Scenari e Dashboard'!$E$104*12-'Scenari e Dashboard'!$D$104)</f>
        <v/>
      </c>
      <c r="J104" s="34">
        <f>IF('Scenari e Dashboard'!$I$104="","",IFERROR(IF('Scenari e Dashboard'!$I$104/'Scenari e Dashboard'!$D$104&gt;0.50,"Interessi elevati","Interessi sotto controllo"),""))</f>
        <v/>
      </c>
    </row>
  </sheetData>
  <autoFilter ref="A4:J104"/>
  <mergeCells count="1">
    <mergeCell ref="A1:J1"/>
  </mergeCells>
  <conditionalFormatting sqref="G5:G104">
    <cfRule type="expression" priority="1" dxfId="1">
      <formula>AND($G5&lt;&gt;"",$G5&gt;0.80)</formula>
    </cfRule>
  </conditionalFormatting>
  <conditionalFormatting sqref="J5:J104">
    <cfRule type="expression" priority="2" dxfId="1">
      <formula>$J5="Interessi elevati"</formula>
    </cfRule>
  </conditionalFormatting>
  <dataValidations count="3">
    <dataValidation sqref="B5:B104" showErrorMessage="1" showInputMessage="1" allowBlank="1" errorTitle="Città non valida" error="Selezionare una città prevista dall'elenco." type="list">
      <formula1>"Milano,Torino,Roma,Bologna,Napoli,Firenze,Genova"</formula1>
    </dataValidation>
    <dataValidation sqref="E5:E104" showErrorMessage="1" showInputMessage="1" allowBlank="1" errorTitle="Durata non valida" error="Inserire una durata compresa tra 1 e 40 anni." type="whole" operator="between">
      <formula1>1</formula1>
      <formula2>40</formula2>
    </dataValidation>
    <dataValidation sqref="F5:F104" showErrorMessage="1" showInputMessage="1" allowBlank="1" errorTitle="TAN non valido" error="Inserire un TAN percentuale valido." type="decimal" operator="between">
      <formula1>0</formula1>
      <formula2>1</formula2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2026-09-08T21:04:09Z</dcterms:created>
  <dcterms:modified xmlns:dcterms="http://purl.org/dc/terms/" xmlns:xsi="http://www.w3.org/2001/XMLSchema-instance" xsi:type="dcterms:W3CDTF">2026-09-08T21:04:09Z</dcterms:modified>
</cp:coreProperties>
</file>