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truzioni" sheetId="1" state="visible" r:id="rId1"/>
    <sheet xmlns:r="http://schemas.openxmlformats.org/officeDocument/2006/relationships" name="Operazioni" sheetId="2" state="visible" r:id="rId2"/>
    <sheet xmlns:r="http://schemas.openxmlformats.org/officeDocument/2006/relationships" name="Dashboard" sheetId="3" state="visible" r:id="rId3"/>
  </sheets>
  <definedNames>
    <definedName name="_xlnm._FilterDatabase" localSheetId="1" hidden="1">'Operazioni'!$A$1:$AA$101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.##0,00 &quot;€&quot;"/>
    <numFmt numFmtId="166" formatCode="0,0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1F2937"/>
      <sz val="10"/>
    </font>
    <font>
      <name val="Calibri"/>
      <color rgb="001F2937"/>
      <sz val="10"/>
    </font>
    <font>
      <name val="Calibri"/>
      <b val="1"/>
      <color rgb="00FFFFFF"/>
      <sz val="11"/>
    </font>
  </fonts>
  <fills count="10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C8102E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6A34A"/>
      </patternFill>
    </fill>
    <fill>
      <patternFill patternType="solid">
        <fgColor rgb="00DC2626"/>
      </patternFill>
    </fill>
    <fill>
      <patternFill patternType="solid">
        <fgColor rgb="00F8FAFC"/>
      </patternFill>
    </fill>
    <fill>
      <patternFill patternType="solid">
        <fgColor rgb="00E0F2F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top" wrapText="1"/>
    </xf>
    <xf numFmtId="0" fontId="4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0" fillId="7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left" vertical="center" wrapText="1"/>
    </xf>
    <xf numFmtId="164" fontId="3" fillId="8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right" vertical="center"/>
    </xf>
    <xf numFmtId="165" fontId="3" fillId="8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166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 wrapText="1"/>
    </xf>
    <xf numFmtId="164" fontId="3" fillId="5" borderId="1" applyAlignment="1" pivotButton="0" quotePrefix="0" xfId="0">
      <alignment horizontal="center" vertical="center" wrapText="1"/>
    </xf>
    <xf numFmtId="165" fontId="3" fillId="5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left" vertical="center" wrapText="1"/>
    </xf>
    <xf numFmtId="0" fontId="2" fillId="8" borderId="1" applyAlignment="1" pivotButton="0" quotePrefix="0" xfId="0">
      <alignment horizontal="left" vertical="center" wrapText="1"/>
    </xf>
    <xf numFmtId="1" fontId="2" fillId="9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 wrapText="1"/>
    </xf>
    <xf numFmtId="165" fontId="2" fillId="9" borderId="1" applyAlignment="1" pivotButton="0" quotePrefix="0" xfId="0">
      <alignment horizontal="right" vertical="center"/>
    </xf>
    <xf numFmtId="166" fontId="2" fillId="9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Plusvalenza stimata per operazione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'Operazioni'!U1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'Operazioni'!$A$2:$A$101</f>
            </numRef>
          </cat>
          <val>
            <numRef>
              <f>'Operazioni'!$U$2:$U$101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ID operazione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Distribuzione del netto dopo imposta per proprietario</a:t>
            </a:r>
          </a:p>
        </rich>
      </tx>
    </title>
    <plotArea>
      <pieChart>
        <varyColors val="1"/>
        <ser>
          <idx val="0"/>
          <order val="0"/>
          <tx>
            <strRef>
              <f>'Operazioni'!X1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'Operazioni'!$B$2:$B$101</f>
            </numRef>
          </cat>
          <val>
            <numRef>
              <f>'Operazioni'!$X$2:$X$101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Costo fiscale complessivo e corrispettivo netto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'Operazioni'!P1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prstDash val="solid"/>
            </a:ln>
          </spPr>
          <cat>
            <numRef>
              <f>'Operazioni'!$A$2:$A$101</f>
            </numRef>
          </cat>
          <val>
            <numRef>
              <f>'Operazioni'!$P$2:$P$101</f>
            </numRef>
          </val>
        </ser>
        <ser>
          <idx val="1"/>
          <order val="1"/>
          <tx>
            <strRef>
              <f>'Operazioni'!Q1</f>
            </strRef>
          </tx>
          <spPr>
            <a:ln xmlns:a="http://schemas.openxmlformats.org/drawingml/2006/main">
              <a:prstDash val="solid"/>
            </a:ln>
          </spPr>
          <cat>
            <numRef>
              <f>'Operazioni'!$A$2:$A$101</f>
            </numRef>
          </cat>
          <val>
            <numRef>
              <f>'Operazioni'!$Q$2:$Q$101</f>
            </numRef>
          </val>
        </ser>
        <ser>
          <idx val="2"/>
          <order val="2"/>
          <tx>
            <strRef>
              <f>'Operazioni'!R1</f>
            </strRef>
          </tx>
          <spPr>
            <a:ln xmlns:a="http://schemas.openxmlformats.org/drawingml/2006/main">
              <a:prstDash val="solid"/>
            </a:ln>
          </spPr>
          <cat>
            <numRef>
              <f>'Operazioni'!$A$2:$A$101</f>
            </numRef>
          </cat>
          <val>
            <numRef>
              <f>'Operazioni'!$R$2:$R$101</f>
            </numRef>
          </val>
        </ser>
        <ser>
          <idx val="3"/>
          <order val="3"/>
          <tx>
            <strRef>
              <f>'Operazioni'!S1</f>
            </strRef>
          </tx>
          <spPr>
            <a:ln xmlns:a="http://schemas.openxmlformats.org/drawingml/2006/main">
              <a:prstDash val="solid"/>
            </a:ln>
          </spPr>
          <cat>
            <numRef>
              <f>'Operazioni'!$A$2:$A$101</f>
            </numRef>
          </cat>
          <val>
            <numRef>
              <f>'Operazioni'!$S$2:$S$101</f>
            </numRef>
          </val>
        </ser>
        <ser>
          <idx val="4"/>
          <order val="4"/>
          <tx>
            <strRef>
              <f>'Operazioni'!T1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'Operazioni'!$A$2:$A$101</f>
            </numRef>
          </cat>
          <val>
            <numRef>
              <f>'Operazioni'!$T$2:$T$101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ID operazione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19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12</col>
      <colOff>0</colOff>
      <row>2</row>
      <rowOff>0</rowOff>
    </from>
    <ext cx="6480000" cy="36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cols>
    <col width="28" customWidth="1" min="1" max="1"/>
    <col width="105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28" customHeight="1">
      <c r="A1" s="1" t="inlineStr">
        <is>
          <t>Calcolo plusvalenza terreno edificabile</t>
        </is>
      </c>
    </row>
    <row r="2"/>
    <row r="3" ht="48" customHeight="1">
      <c r="A3" s="2" t="inlineStr">
        <is>
          <t>Finalità del modello</t>
        </is>
      </c>
      <c r="B3" s="3" t="inlineStr">
        <is>
          <t>Questo file consente una stima informativa della plusvalenza derivante dalla cessione di terreni edificabili. I risultati devono essere verificati con commercialista, notaio o Agenzia delle Entrate prima di assumere decisioni fiscali o contrattuali.</t>
        </is>
      </c>
    </row>
    <row r="4" ht="48" customHeight="1">
      <c r="A4" s="2" t="inlineStr">
        <is>
          <t>Nota fiscale</t>
        </is>
      </c>
      <c r="B4" s="3" t="inlineStr">
        <is>
          <t>La cessione di un terreno edificabile può generare plusvalenza imponibile anche indipendentemente dal periodo di possesso. Il trattamento dipende dal soggetto venditore, dalla modalità di acquisto, dalla documentazione disponibile e dalla normativa vigente.</t>
        </is>
      </c>
    </row>
    <row r="5" ht="48" customHeight="1">
      <c r="A5" s="2" t="inlineStr">
        <is>
          <t>Compilazione</t>
        </is>
      </c>
      <c r="B5" s="3" t="inlineStr">
        <is>
          <t>Inserire o modificare esclusivamente le celle gialle nel foglio Operazioni: importi di acquisto, costi documentati, rivalutazioni, prezzo di vendita, costi di vendita e aliquota fiscale stimata.</t>
        </is>
      </c>
    </row>
    <row r="6" ht="48" customHeight="1">
      <c r="A6" s="2" t="inlineStr">
        <is>
          <t>Costi documentabili</t>
        </is>
      </c>
      <c r="B6" s="3" t="inlineStr">
        <is>
          <t>Le imposte di acquisto, le spese notarili, le provvigioni e i costi di urbanizzazione o miglioria possono incidere sul costo fiscale soltanto se documentabili e fiscalmente riconosciuti.</t>
        </is>
      </c>
    </row>
    <row r="7" ht="48" customHeight="1">
      <c r="A7" s="2" t="inlineStr">
        <is>
          <t>Rivalutazioni</t>
        </is>
      </c>
      <c r="B7" s="3" t="inlineStr">
        <is>
          <t>Indicare eventuali rivalutazioni fiscalmente riconosciute solo dopo verifica della documentazione e della disciplina applicabile.</t>
        </is>
      </c>
    </row>
    <row r="8" ht="48" customHeight="1">
      <c r="A8" s="2" t="inlineStr">
        <is>
          <t>Imposte e provvigioni</t>
        </is>
      </c>
      <c r="B8" s="3" t="inlineStr">
        <is>
          <t>Le imposte stimate sono calcolate applicando l'aliquota inserita alla sola plusvalenza positiva. Provvigioni e altri costi di vendita riducono il corrispettivo netto.</t>
        </is>
      </c>
    </row>
    <row r="9" ht="48" customHeight="1">
      <c r="A9" s="2" t="inlineStr">
        <is>
          <t>Aliquota fiscale stimata</t>
        </is>
      </c>
      <c r="B9" s="3" t="inlineStr">
        <is>
          <t>L'aliquota proposta è una semplice ipotesi di lavoro. La tabella di riferimento nel foglio Operazioni contiene un valore modificabile per uso personalizzato.</t>
        </is>
      </c>
    </row>
    <row r="10" ht="48" customHeight="1">
      <c r="A10" s="2" t="inlineStr">
        <is>
          <t>Dashboard</t>
        </is>
      </c>
      <c r="B10" s="3" t="inlineStr">
        <is>
          <t>Il foglio Dashboard riepiloga numero di operazioni, plusvalenze, imposte stimate, netto dopo imposta e grafici di confronto.</t>
        </is>
      </c>
    </row>
    <row r="11"/>
    <row r="12"/>
    <row r="13">
      <c r="A13" s="4" t="inlineStr">
        <is>
          <t>Legenda colori</t>
        </is>
      </c>
    </row>
    <row r="14">
      <c r="A14" s="5" t="inlineStr">
        <is>
          <t>Input modificabile</t>
        </is>
      </c>
      <c r="B14" s="6" t="inlineStr">
        <is>
          <t xml:space="preserve"> </t>
        </is>
      </c>
    </row>
    <row r="15">
      <c r="A15" s="5" t="inlineStr">
        <is>
          <t>Formula o dato calcolato</t>
        </is>
      </c>
      <c r="B15" s="7" t="inlineStr">
        <is>
          <t xml:space="preserve"> </t>
        </is>
      </c>
    </row>
    <row r="16">
      <c r="A16" s="5" t="inlineStr">
        <is>
          <t>Risultato positivo</t>
        </is>
      </c>
      <c r="B16" s="8" t="inlineStr">
        <is>
          <t xml:space="preserve"> </t>
        </is>
      </c>
    </row>
    <row r="17">
      <c r="A17" s="5" t="inlineStr">
        <is>
          <t>Alert o valore negativo</t>
        </is>
      </c>
      <c r="B17" s="9" t="inlineStr">
        <is>
          <t xml:space="preserve"> </t>
        </is>
      </c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24" customWidth="1" min="3" max="3"/>
    <col width="30" customWidth="1" min="4" max="4"/>
    <col width="16" customWidth="1" min="5" max="5"/>
    <col width="11" customWidth="1" min="6" max="6"/>
    <col width="17" customWidth="1" min="7" max="7"/>
    <col width="15" customWidth="1" min="8" max="8"/>
    <col width="21" customWidth="1" min="9" max="9"/>
    <col width="18" customWidth="1" min="10" max="10"/>
    <col width="18" customWidth="1" min="11" max="11"/>
    <col width="17" customWidth="1" min="12" max="12"/>
    <col width="23" customWidth="1" min="13" max="13"/>
    <col width="29" customWidth="1" min="14" max="14"/>
    <col width="26" customWidth="1" min="15" max="15"/>
    <col width="22" customWidth="1" min="16" max="16"/>
    <col width="18" customWidth="1" min="17" max="17"/>
    <col width="20" customWidth="1" min="18" max="18"/>
    <col width="18" customWidth="1" min="19" max="19"/>
    <col width="20" customWidth="1" min="20" max="20"/>
    <col width="19" customWidth="1" min="21" max="21"/>
    <col width="18" customWidth="1" min="22" max="22"/>
    <col width="18" customWidth="1" min="23" max="23"/>
    <col width="20" customWidth="1" min="24" max="24"/>
    <col width="16" customWidth="1" min="25" max="25"/>
    <col width="25" customWidth="1" min="26" max="26"/>
    <col width="42" customWidth="1" min="27" max="27"/>
    <col width="18" customWidth="1" min="29" max="29"/>
    <col width="30" customWidth="1" min="30" max="30"/>
    <col width="18" customWidth="1" min="31" max="31"/>
  </cols>
  <sheetData>
    <row r="1" ht="60" customHeight="1">
      <c r="A1" s="4" t="inlineStr">
        <is>
          <t>ID operazione</t>
        </is>
      </c>
      <c r="B1" s="4" t="inlineStr">
        <is>
          <t>Proprietario / venditore</t>
        </is>
      </c>
      <c r="C1" s="4" t="inlineStr">
        <is>
          <t>Codice fiscale / P.IVA</t>
        </is>
      </c>
      <c r="D1" s="4" t="inlineStr">
        <is>
          <t>Indirizzo terreno</t>
        </is>
      </c>
      <c r="E1" s="4" t="inlineStr">
        <is>
          <t>Comune</t>
        </is>
      </c>
      <c r="F1" s="4" t="inlineStr">
        <is>
          <t>Provincia</t>
        </is>
      </c>
      <c r="G1" s="4" t="inlineStr">
        <is>
          <t>Superficie terreno (m²)</t>
        </is>
      </c>
      <c r="H1" s="4" t="inlineStr">
        <is>
          <t>Data acquisto</t>
        </is>
      </c>
      <c r="I1" s="4" t="inlineStr">
        <is>
          <t>Data vendita prevista/effettiva</t>
        </is>
      </c>
      <c r="J1" s="4" t="inlineStr">
        <is>
          <t>Prezzo di acquisto (€)</t>
        </is>
      </c>
      <c r="K1" s="4" t="inlineStr">
        <is>
          <t>Imposta di acquisto (€)</t>
        </is>
      </c>
      <c r="L1" s="4" t="inlineStr">
        <is>
          <t>Spese notarili (€)</t>
        </is>
      </c>
      <c r="M1" s="4" t="inlineStr">
        <is>
          <t>Provvigioni e altri costi di acquisto (€)</t>
        </is>
      </c>
      <c r="N1" s="4" t="inlineStr">
        <is>
          <t>Costi documentati di urbanizzazione/miglioria (€)</t>
        </is>
      </c>
      <c r="O1" s="4" t="inlineStr">
        <is>
          <t>Rivalutazione fiscalmente riconosciuta (€)</t>
        </is>
      </c>
      <c r="P1" s="4" t="inlineStr">
        <is>
          <t>Costo fiscale complessivo (€)</t>
        </is>
      </c>
      <c r="Q1" s="4" t="inlineStr">
        <is>
          <t>Prezzo di vendita (€)</t>
        </is>
      </c>
      <c r="R1" s="4" t="inlineStr">
        <is>
          <t>Provvigione agenzia in vendita (€)</t>
        </is>
      </c>
      <c r="S1" s="4" t="inlineStr">
        <is>
          <t>Altri costi di vendita (€)</t>
        </is>
      </c>
      <c r="T1" s="4" t="inlineStr">
        <is>
          <t>Corrispettivo netto (€)</t>
        </is>
      </c>
      <c r="U1" s="4" t="inlineStr">
        <is>
          <t>Plusvalenza stimata (€)</t>
        </is>
      </c>
      <c r="V1" s="4" t="inlineStr">
        <is>
          <t>Aliquota fiscale stimata (%)</t>
        </is>
      </c>
      <c r="W1" s="4" t="inlineStr">
        <is>
          <t>Imposta stimata (€)</t>
        </is>
      </c>
      <c r="X1" s="4" t="inlineStr">
        <is>
          <t>Netto dopo imposta (€)</t>
        </is>
      </c>
      <c r="Y1" s="4" t="inlineStr">
        <is>
          <t>Giorni di possesso</t>
        </is>
      </c>
      <c r="Z1" s="4" t="inlineStr">
        <is>
          <t>Esito</t>
        </is>
      </c>
      <c r="AA1" s="4" t="inlineStr">
        <is>
          <t>Note e documenti disponibili</t>
        </is>
      </c>
      <c r="AC1" s="10" t="inlineStr">
        <is>
          <t>Codice</t>
        </is>
      </c>
      <c r="AD1" s="10" t="inlineStr">
        <is>
          <t>Descrizione</t>
        </is>
      </c>
      <c r="AE1" s="10" t="inlineStr">
        <is>
          <t>Aliquota stimata</t>
        </is>
      </c>
    </row>
    <row r="2">
      <c r="A2" s="11" t="inlineStr">
        <is>
          <t>TE-2026-001</t>
        </is>
      </c>
      <c r="B2" s="12" t="inlineStr">
        <is>
          <t>Marco Rossi</t>
        </is>
      </c>
      <c r="C2" s="12" t="inlineStr">
        <is>
          <t>C.F. RSSMRC85M01F205X</t>
        </is>
      </c>
      <c r="D2" s="12" t="inlineStr">
        <is>
          <t>Via delle Rose 18</t>
        </is>
      </c>
      <c r="E2" s="12" t="inlineStr">
        <is>
          <t>Milano</t>
        </is>
      </c>
      <c r="F2" s="11" t="inlineStr">
        <is>
          <t>MI</t>
        </is>
      </c>
      <c r="G2" s="11" t="n">
        <v>1450</v>
      </c>
      <c r="H2" s="13" t="n">
        <v>46037</v>
      </c>
      <c r="I2" s="13" t="n">
        <v>46063</v>
      </c>
      <c r="J2" s="14" t="n">
        <v>180000</v>
      </c>
      <c r="K2" s="14" t="n">
        <v>7200</v>
      </c>
      <c r="L2" s="14" t="n">
        <v>3000</v>
      </c>
      <c r="M2" s="14" t="n">
        <v>4500</v>
      </c>
      <c r="N2" s="14" t="n">
        <v>15000</v>
      </c>
      <c r="O2" s="14" t="n">
        <v>0</v>
      </c>
      <c r="P2" s="15">
        <f>IF($A2="","",SUM(J2:O2))</f>
        <v/>
      </c>
      <c r="Q2" s="14" t="n">
        <v>300000</v>
      </c>
      <c r="R2" s="14" t="n">
        <v>8700</v>
      </c>
      <c r="S2" s="14" t="n">
        <v>2200</v>
      </c>
      <c r="T2" s="15">
        <f>IF($A2="","",Q2-SUM(R2:S2))</f>
        <v/>
      </c>
      <c r="U2" s="15">
        <f>IF($A2="","",T2-P2)</f>
        <v/>
      </c>
      <c r="V2" s="16">
        <f>IF($A2="","",IFERROR(VLOOKUP("STIMA26",'Operazioni'!$AC$2:$AE$3,3,FALSE),""))</f>
        <v/>
      </c>
      <c r="W2" s="15">
        <f>IF($A2="","",IF(U2&gt;0,U2*V2,0))</f>
        <v/>
      </c>
      <c r="X2" s="15">
        <f>IF($A2="","",T2-W2)</f>
        <v/>
      </c>
      <c r="Y2" s="11">
        <f>IF($A2="","",IFERROR(I2-H2,""))</f>
        <v/>
      </c>
      <c r="Z2" s="11">
        <f>IF($A2="","",IF(U2&gt;0,"Plusvalenza positiva",IF(U2&lt;0,"Minusvalenza / perdita","Pareggio")))</f>
        <v/>
      </c>
      <c r="AA2" s="12" t="inlineStr">
        <is>
          <t>Atto acquisto, fatture urbanizzazione e incarico agenzia disponibili</t>
        </is>
      </c>
      <c r="AC2" s="17" t="inlineStr">
        <is>
          <t>STIMA26</t>
        </is>
      </c>
      <c r="AD2" s="17" t="inlineStr">
        <is>
          <t>Ipotesi fiscale di lavoro</t>
        </is>
      </c>
      <c r="AE2" s="18" t="n">
        <v>0.26</v>
      </c>
    </row>
    <row r="3">
      <c r="A3" s="19" t="inlineStr">
        <is>
          <t>TE-2026-002</t>
        </is>
      </c>
      <c r="B3" s="17" t="inlineStr">
        <is>
          <t>Giulia Bianchi</t>
        </is>
      </c>
      <c r="C3" s="17" t="inlineStr">
        <is>
          <t>C.F. BNCGLI87C55H501Y</t>
        </is>
      </c>
      <c r="D3" s="17" t="inlineStr">
        <is>
          <t>Via Appia 42</t>
        </is>
      </c>
      <c r="E3" s="17" t="inlineStr">
        <is>
          <t>Roma</t>
        </is>
      </c>
      <c r="F3" s="19" t="inlineStr">
        <is>
          <t>RM</t>
        </is>
      </c>
      <c r="G3" s="19" t="n">
        <v>980</v>
      </c>
      <c r="H3" s="20" t="n">
        <v>46073</v>
      </c>
      <c r="I3" s="20" t="n">
        <v>46106</v>
      </c>
      <c r="J3" s="14" t="n">
        <v>340000</v>
      </c>
      <c r="K3" s="14" t="n">
        <v>13600</v>
      </c>
      <c r="L3" s="14" t="n">
        <v>4200</v>
      </c>
      <c r="M3" s="14" t="n">
        <v>6500</v>
      </c>
      <c r="N3" s="14" t="n">
        <v>28000</v>
      </c>
      <c r="O3" s="14" t="n">
        <v>12000</v>
      </c>
      <c r="P3" s="21">
        <f>IF($A3="","",SUM(J3:O3))</f>
        <v/>
      </c>
      <c r="Q3" s="14" t="n">
        <v>520000</v>
      </c>
      <c r="R3" s="14" t="n">
        <v>15600</v>
      </c>
      <c r="S3" s="14" t="n">
        <v>3100</v>
      </c>
      <c r="T3" s="21">
        <f>IF($A3="","",Q3-SUM(R3:S3))</f>
        <v/>
      </c>
      <c r="U3" s="21">
        <f>IF($A3="","",T3-P3)</f>
        <v/>
      </c>
      <c r="V3" s="16">
        <f>IF($A3="","",IFERROR(VLOOKUP("STIMA26",'Operazioni'!$AC$2:$AE$3,3,FALSE),""))</f>
        <v/>
      </c>
      <c r="W3" s="21">
        <f>IF($A3="","",IF(U3&gt;0,U3*V3,0))</f>
        <v/>
      </c>
      <c r="X3" s="21">
        <f>IF($A3="","",T3-W3)</f>
        <v/>
      </c>
      <c r="Y3" s="19">
        <f>IF($A3="","",IFERROR(I3-H3,""))</f>
        <v/>
      </c>
      <c r="Z3" s="19">
        <f>IF($A3="","",IF(U3&gt;0,"Plusvalenza positiva",IF(U3&lt;0,"Minusvalenza / perdita","Pareggio")))</f>
        <v/>
      </c>
      <c r="AA3" s="17" t="inlineStr">
        <is>
          <t>Perizia tecnica, ricevute imposte e fatture lavori disponibili</t>
        </is>
      </c>
      <c r="AC3" s="17" t="inlineStr">
        <is>
          <t>PERSONALIZZATA</t>
        </is>
      </c>
      <c r="AD3" s="17" t="inlineStr">
        <is>
          <t>Aliquota modificabile</t>
        </is>
      </c>
      <c r="AE3" s="16" t="n">
        <v>0.26</v>
      </c>
    </row>
    <row r="4">
      <c r="A4" s="11" t="inlineStr">
        <is>
          <t>TE-2026-003</t>
        </is>
      </c>
      <c r="B4" s="12" t="inlineStr">
        <is>
          <t>Luca Ferrari</t>
        </is>
      </c>
      <c r="C4" s="12" t="inlineStr">
        <is>
          <t>C.F. FRRLCU90D12L219R</t>
        </is>
      </c>
      <c r="D4" s="12" t="inlineStr">
        <is>
          <t>Strada Comunale San Pietro 7</t>
        </is>
      </c>
      <c r="E4" s="12" t="inlineStr">
        <is>
          <t>Torino</t>
        </is>
      </c>
      <c r="F4" s="11" t="inlineStr">
        <is>
          <t>TO</t>
        </is>
      </c>
      <c r="G4" s="11" t="n">
        <v>760</v>
      </c>
      <c r="H4" s="13" t="n">
        <v>46091</v>
      </c>
      <c r="I4" s="13" t="n">
        <v>46142</v>
      </c>
      <c r="J4" s="14" t="n">
        <v>95000</v>
      </c>
      <c r="K4" s="14" t="n">
        <v>3800</v>
      </c>
      <c r="L4" s="14" t="n">
        <v>2200</v>
      </c>
      <c r="M4" s="14" t="n">
        <v>2500</v>
      </c>
      <c r="N4" s="14" t="n">
        <v>9000</v>
      </c>
      <c r="O4" s="14" t="n">
        <v>0</v>
      </c>
      <c r="P4" s="15">
        <f>IF($A4="","",SUM(J4:O4))</f>
        <v/>
      </c>
      <c r="Q4" s="14" t="n">
        <v>145000</v>
      </c>
      <c r="R4" s="14" t="n">
        <v>4350</v>
      </c>
      <c r="S4" s="14" t="n">
        <v>1400</v>
      </c>
      <c r="T4" s="15">
        <f>IF($A4="","",Q4-SUM(R4:S4))</f>
        <v/>
      </c>
      <c r="U4" s="15">
        <f>IF($A4="","",T4-P4)</f>
        <v/>
      </c>
      <c r="V4" s="16">
        <f>IF($A4="","",IFERROR(VLOOKUP("STIMA26",'Operazioni'!$AC$2:$AE$3,3,FALSE),""))</f>
        <v/>
      </c>
      <c r="W4" s="15">
        <f>IF($A4="","",IF(U4&gt;0,U4*V4,0))</f>
        <v/>
      </c>
      <c r="X4" s="15">
        <f>IF($A4="","",T4-W4)</f>
        <v/>
      </c>
      <c r="Y4" s="11">
        <f>IF($A4="","",IFERROR(I4-H4,""))</f>
        <v/>
      </c>
      <c r="Z4" s="11">
        <f>IF($A4="","",IF(U4&gt;0,"Plusvalenza positiva",IF(U4&lt;0,"Minusvalenza / perdita","Pareggio")))</f>
        <v/>
      </c>
      <c r="AA4" s="12" t="inlineStr">
        <is>
          <t>Rogito e fatture allacciamenti presenti</t>
        </is>
      </c>
    </row>
    <row r="5">
      <c r="A5" s="19" t="inlineStr">
        <is>
          <t>TE-2026-004</t>
        </is>
      </c>
      <c r="B5" s="17" t="inlineStr">
        <is>
          <t>Anna Esposito</t>
        </is>
      </c>
      <c r="C5" s="17" t="inlineStr">
        <is>
          <t>C.F. SPSNNA82A45F839K</t>
        </is>
      </c>
      <c r="D5" s="17" t="inlineStr">
        <is>
          <t>Via Posillipo 115</t>
        </is>
      </c>
      <c r="E5" s="17" t="inlineStr">
        <is>
          <t>Napoli</t>
        </is>
      </c>
      <c r="F5" s="19" t="inlineStr">
        <is>
          <t>NA</t>
        </is>
      </c>
      <c r="G5" s="19" t="n">
        <v>2100</v>
      </c>
      <c r="H5" s="20" t="n">
        <v>46047</v>
      </c>
      <c r="I5" s="20" t="n">
        <v>46162</v>
      </c>
      <c r="J5" s="14" t="n">
        <v>420000</v>
      </c>
      <c r="K5" s="14" t="n">
        <v>16800</v>
      </c>
      <c r="L5" s="14" t="n">
        <v>5200</v>
      </c>
      <c r="M5" s="14" t="n">
        <v>9000</v>
      </c>
      <c r="N5" s="14" t="n">
        <v>42000</v>
      </c>
      <c r="O5" s="14" t="n">
        <v>18000</v>
      </c>
      <c r="P5" s="21">
        <f>IF($A5="","",SUM(J5:O5))</f>
        <v/>
      </c>
      <c r="Q5" s="14" t="n">
        <v>680000</v>
      </c>
      <c r="R5" s="14" t="n">
        <v>20400</v>
      </c>
      <c r="S5" s="14" t="n">
        <v>4400</v>
      </c>
      <c r="T5" s="21">
        <f>IF($A5="","",Q5-SUM(R5:S5))</f>
        <v/>
      </c>
      <c r="U5" s="21">
        <f>IF($A5="","",T5-P5)</f>
        <v/>
      </c>
      <c r="V5" s="16">
        <f>IF($A5="","",IFERROR(VLOOKUP("STIMA26",'Operazioni'!$AC$2:$AE$3,3,FALSE),""))</f>
        <v/>
      </c>
      <c r="W5" s="21">
        <f>IF($A5="","",IF(U5&gt;0,U5*V5,0))</f>
        <v/>
      </c>
      <c r="X5" s="21">
        <f>IF($A5="","",T5-W5)</f>
        <v/>
      </c>
      <c r="Y5" s="19">
        <f>IF($A5="","",IFERROR(I5-H5,""))</f>
        <v/>
      </c>
      <c r="Z5" s="19">
        <f>IF($A5="","",IF(U5&gt;0,"Plusvalenza positiva",IF(U5&lt;0,"Minusvalenza / perdita","Pareggio")))</f>
        <v/>
      </c>
      <c r="AA5" s="17" t="inlineStr">
        <is>
          <t>Documentazione catastale, convenzione urbanistica e fatture complete</t>
        </is>
      </c>
    </row>
    <row r="6">
      <c r="A6" s="11" t="inlineStr">
        <is>
          <t>TE-2026-005</t>
        </is>
      </c>
      <c r="B6" s="12" t="inlineStr">
        <is>
          <t>Francesca Romano</t>
        </is>
      </c>
      <c r="C6" s="12" t="inlineStr">
        <is>
          <t>C.F. RMNFNC88E62A944L</t>
        </is>
      </c>
      <c r="D6" s="12" t="inlineStr">
        <is>
          <t>Via Emilia 63</t>
        </is>
      </c>
      <c r="E6" s="12" t="inlineStr">
        <is>
          <t>Bologna</t>
        </is>
      </c>
      <c r="F6" s="11" t="inlineStr">
        <is>
          <t>BO</t>
        </is>
      </c>
      <c r="G6" s="11" t="n">
        <v>1120</v>
      </c>
      <c r="H6" s="13" t="n">
        <v>46130</v>
      </c>
      <c r="I6" s="13" t="n">
        <v>46188</v>
      </c>
      <c r="J6" s="14" t="n">
        <v>245000</v>
      </c>
      <c r="K6" s="14" t="n">
        <v>9800</v>
      </c>
      <c r="L6" s="14" t="n">
        <v>3600</v>
      </c>
      <c r="M6" s="14" t="n">
        <v>4800</v>
      </c>
      <c r="N6" s="14" t="n">
        <v>18500</v>
      </c>
      <c r="O6" s="14" t="n">
        <v>0</v>
      </c>
      <c r="P6" s="15">
        <f>IF($A6="","",SUM(J6:O6))</f>
        <v/>
      </c>
      <c r="Q6" s="14" t="n">
        <v>360000</v>
      </c>
      <c r="R6" s="14" t="n">
        <v>10800</v>
      </c>
      <c r="S6" s="14" t="n">
        <v>2500</v>
      </c>
      <c r="T6" s="15">
        <f>IF($A6="","",Q6-SUM(R6:S6))</f>
        <v/>
      </c>
      <c r="U6" s="15">
        <f>IF($A6="","",T6-P6)</f>
        <v/>
      </c>
      <c r="V6" s="16">
        <f>IF($A6="","",IFERROR(VLOOKUP("STIMA26",'Operazioni'!$AC$2:$AE$3,3,FALSE),""))</f>
        <v/>
      </c>
      <c r="W6" s="15">
        <f>IF($A6="","",IF(U6&gt;0,U6*V6,0))</f>
        <v/>
      </c>
      <c r="X6" s="15">
        <f>IF($A6="","",T6-W6)</f>
        <v/>
      </c>
      <c r="Y6" s="11">
        <f>IF($A6="","",IFERROR(I6-H6,""))</f>
        <v/>
      </c>
      <c r="Z6" s="11">
        <f>IF($A6="","",IF(U6&gt;0,"Plusvalenza positiva",IF(U6&lt;0,"Minusvalenza / perdita","Pareggio")))</f>
        <v/>
      </c>
      <c r="AA6" s="12" t="inlineStr">
        <is>
          <t>Atto, fatture migliorie e stima agenzia disponibili</t>
        </is>
      </c>
    </row>
    <row r="7">
      <c r="A7" s="19" t="inlineStr">
        <is>
          <t>TE-2026-006</t>
        </is>
      </c>
      <c r="B7" s="17" t="inlineStr">
        <is>
          <t>Giuseppe Conti</t>
        </is>
      </c>
      <c r="C7" s="17" t="inlineStr">
        <is>
          <t>C.F. CNTGPP79M18C351F</t>
        </is>
      </c>
      <c r="D7" s="17" t="inlineStr">
        <is>
          <t>Via Etnea 91</t>
        </is>
      </c>
      <c r="E7" s="17" t="inlineStr">
        <is>
          <t>Catania</t>
        </is>
      </c>
      <c r="F7" s="19" t="inlineStr">
        <is>
          <t>CT</t>
        </is>
      </c>
      <c r="G7" s="19" t="n">
        <v>890</v>
      </c>
      <c r="H7" s="20" t="n">
        <v>46154</v>
      </c>
      <c r="I7" s="20" t="n">
        <v>46208</v>
      </c>
      <c r="J7" s="14" t="n">
        <v>120000</v>
      </c>
      <c r="K7" s="14" t="n">
        <v>4800</v>
      </c>
      <c r="L7" s="14" t="n">
        <v>2600</v>
      </c>
      <c r="M7" s="14" t="n">
        <v>3200</v>
      </c>
      <c r="N7" s="14" t="n">
        <v>7500</v>
      </c>
      <c r="O7" s="14" t="n">
        <v>0</v>
      </c>
      <c r="P7" s="21">
        <f>IF($A7="","",SUM(J7:O7))</f>
        <v/>
      </c>
      <c r="Q7" s="14" t="n">
        <v>110000</v>
      </c>
      <c r="R7" s="14" t="n">
        <v>3300</v>
      </c>
      <c r="S7" s="14" t="n">
        <v>1200</v>
      </c>
      <c r="T7" s="21">
        <f>IF($A7="","",Q7-SUM(R7:S7))</f>
        <v/>
      </c>
      <c r="U7" s="21">
        <f>IF($A7="","",T7-P7)</f>
        <v/>
      </c>
      <c r="V7" s="16">
        <f>IF($A7="","",IFERROR(VLOOKUP("STIMA26",'Operazioni'!$AC$2:$AE$3,3,FALSE),""))</f>
        <v/>
      </c>
      <c r="W7" s="21">
        <f>IF($A7="","",IF(U7&gt;0,U7*V7,0))</f>
        <v/>
      </c>
      <c r="X7" s="21">
        <f>IF($A7="","",T7-W7)</f>
        <v/>
      </c>
      <c r="Y7" s="19">
        <f>IF($A7="","",IFERROR(I7-H7,""))</f>
        <v/>
      </c>
      <c r="Z7" s="19">
        <f>IF($A7="","",IF(U7&gt;0,"Plusvalenza positiva",IF(U7&lt;0,"Minusvalenza / perdita","Pareggio")))</f>
        <v/>
      </c>
      <c r="AA7" s="17" t="inlineStr">
        <is>
          <t>Documenti di acquisto disponibili, costi di vendita da confermare</t>
        </is>
      </c>
    </row>
    <row r="8">
      <c r="A8" s="11" t="inlineStr">
        <is>
          <t>TE-2026-007</t>
        </is>
      </c>
      <c r="B8" s="12" t="inlineStr">
        <is>
          <t>Immobiliare Verdi SRL</t>
        </is>
      </c>
      <c r="C8" s="12" t="inlineStr">
        <is>
          <t>P.IVA 01234567890</t>
        </is>
      </c>
      <c r="D8" s="12" t="inlineStr">
        <is>
          <t>Via del Commercio 12</t>
        </is>
      </c>
      <c r="E8" s="12" t="inlineStr">
        <is>
          <t>Verona</t>
        </is>
      </c>
      <c r="F8" s="11" t="inlineStr">
        <is>
          <t>VR</t>
        </is>
      </c>
      <c r="G8" s="11" t="n">
        <v>3200</v>
      </c>
      <c r="H8" s="13" t="n">
        <v>46058</v>
      </c>
      <c r="I8" s="13" t="n">
        <v>46264</v>
      </c>
      <c r="J8" s="14" t="n">
        <v>520000</v>
      </c>
      <c r="K8" s="14" t="n">
        <v>20800</v>
      </c>
      <c r="L8" s="14" t="n">
        <v>6500</v>
      </c>
      <c r="M8" s="14" t="n">
        <v>12500</v>
      </c>
      <c r="N8" s="14" t="n">
        <v>56000</v>
      </c>
      <c r="O8" s="14" t="n">
        <v>30000</v>
      </c>
      <c r="P8" s="15">
        <f>IF($A8="","",SUM(J8:O8))</f>
        <v/>
      </c>
      <c r="Q8" s="14" t="n">
        <v>650000</v>
      </c>
      <c r="R8" s="14" t="n">
        <v>19500</v>
      </c>
      <c r="S8" s="14" t="n">
        <v>5200</v>
      </c>
      <c r="T8" s="15">
        <f>IF($A8="","",Q8-SUM(R8:S8))</f>
        <v/>
      </c>
      <c r="U8" s="15">
        <f>IF($A8="","",T8-P8)</f>
        <v/>
      </c>
      <c r="V8" s="16">
        <f>IF($A8="","",IFERROR(VLOOKUP("STIMA26",'Operazioni'!$AC$2:$AE$3,3,FALSE),""))</f>
        <v/>
      </c>
      <c r="W8" s="15">
        <f>IF($A8="","",IF(U8&gt;0,U8*V8,0))</f>
        <v/>
      </c>
      <c r="X8" s="15">
        <f>IF($A8="","",T8-W8)</f>
        <v/>
      </c>
      <c r="Y8" s="11">
        <f>IF($A8="","",IFERROR(I8-H8,""))</f>
        <v/>
      </c>
      <c r="Z8" s="11">
        <f>IF($A8="","",IF(U8&gt;0,"Plusvalenza positiva",IF(U8&lt;0,"Minusvalenza / perdita","Pareggio")))</f>
        <v/>
      </c>
      <c r="AA8" s="12" t="inlineStr">
        <is>
          <t>Fascicolo societario, fatture opere e incarico mediazione disponibili</t>
        </is>
      </c>
    </row>
    <row r="9">
      <c r="A9" s="19" t="inlineStr">
        <is>
          <t>TE-2026-008</t>
        </is>
      </c>
      <c r="B9" s="17" t="inlineStr">
        <is>
          <t>Elena Moretti</t>
        </is>
      </c>
      <c r="C9" s="17" t="inlineStr">
        <is>
          <t>C.F. MRT LNE 91H58G224Q</t>
        </is>
      </c>
      <c r="D9" s="17" t="inlineStr">
        <is>
          <t>Via San Marco 28</t>
        </is>
      </c>
      <c r="E9" s="17" t="inlineStr">
        <is>
          <t>Padova</t>
        </is>
      </c>
      <c r="F9" s="19" t="inlineStr">
        <is>
          <t>PD</t>
        </is>
      </c>
      <c r="G9" s="19" t="n">
        <v>1050</v>
      </c>
      <c r="H9" s="20" t="n">
        <v>46174</v>
      </c>
      <c r="I9" s="20" t="n">
        <v>46244</v>
      </c>
      <c r="J9" s="14" t="n">
        <v>170000</v>
      </c>
      <c r="K9" s="14" t="n">
        <v>6800</v>
      </c>
      <c r="L9" s="14" t="n">
        <v>2800</v>
      </c>
      <c r="M9" s="14" t="n">
        <v>3800</v>
      </c>
      <c r="N9" s="14" t="n">
        <v>14500</v>
      </c>
      <c r="O9" s="14" t="n">
        <v>0</v>
      </c>
      <c r="P9" s="21">
        <f>IF($A9="","",SUM(J9:O9))</f>
        <v/>
      </c>
      <c r="Q9" s="14" t="n">
        <v>250000</v>
      </c>
      <c r="R9" s="14" t="n">
        <v>7500</v>
      </c>
      <c r="S9" s="14" t="n">
        <v>1800</v>
      </c>
      <c r="T9" s="21">
        <f>IF($A9="","",Q9-SUM(R9:S9))</f>
        <v/>
      </c>
      <c r="U9" s="21">
        <f>IF($A9="","",T9-P9)</f>
        <v/>
      </c>
      <c r="V9" s="16">
        <f>IF($A9="","",IFERROR(VLOOKUP("STIMA26",'Operazioni'!$AC$2:$AE$3,3,FALSE),""))</f>
        <v/>
      </c>
      <c r="W9" s="21">
        <f>IF($A9="","",IF(U9&gt;0,U9*V9,0))</f>
        <v/>
      </c>
      <c r="X9" s="21">
        <f>IF($A9="","",T9-W9)</f>
        <v/>
      </c>
      <c r="Y9" s="19">
        <f>IF($A9="","",IFERROR(I9-H9,""))</f>
        <v/>
      </c>
      <c r="Z9" s="19">
        <f>IF($A9="","",IF(U9&gt;0,"Plusvalenza positiva",IF(U9&lt;0,"Minusvalenza / perdita","Pareggio")))</f>
        <v/>
      </c>
      <c r="AA9" s="17" t="inlineStr">
        <is>
          <t>Rogito, preventivi e ricevute interventi conservati</t>
        </is>
      </c>
    </row>
    <row r="10">
      <c r="A10" s="11" t="inlineStr">
        <is>
          <t>TE-2026-009</t>
        </is>
      </c>
      <c r="B10" s="12" t="inlineStr">
        <is>
          <t>Davide Ricci</t>
        </is>
      </c>
      <c r="C10" s="12" t="inlineStr">
        <is>
          <t>C.F. RCCDVD84P20D612S</t>
        </is>
      </c>
      <c r="D10" s="12" t="inlineStr">
        <is>
          <t>Via Garibaldi 36</t>
        </is>
      </c>
      <c r="E10" s="12" t="inlineStr">
        <is>
          <t>Firenze</t>
        </is>
      </c>
      <c r="F10" s="11" t="inlineStr">
        <is>
          <t>FI</t>
        </is>
      </c>
      <c r="G10" s="11" t="n">
        <v>1380</v>
      </c>
      <c r="H10" s="13" t="n">
        <v>46109</v>
      </c>
      <c r="I10" s="13" t="n">
        <v>46259</v>
      </c>
      <c r="J10" s="14" t="n">
        <v>280000</v>
      </c>
      <c r="K10" s="14" t="n">
        <v>11200</v>
      </c>
      <c r="L10" s="14" t="n">
        <v>4100</v>
      </c>
      <c r="M10" s="14" t="n">
        <v>5500</v>
      </c>
      <c r="N10" s="14" t="n">
        <v>22000</v>
      </c>
      <c r="O10" s="14" t="n">
        <v>8000</v>
      </c>
      <c r="P10" s="15">
        <f>IF($A10="","",SUM(J10:O10))</f>
        <v/>
      </c>
      <c r="Q10" s="14" t="n">
        <v>405000</v>
      </c>
      <c r="R10" s="14" t="n">
        <v>12150</v>
      </c>
      <c r="S10" s="14" t="n">
        <v>2900</v>
      </c>
      <c r="T10" s="15">
        <f>IF($A10="","",Q10-SUM(R10:S10))</f>
        <v/>
      </c>
      <c r="U10" s="15">
        <f>IF($A10="","",T10-P10)</f>
        <v/>
      </c>
      <c r="V10" s="16">
        <f>IF($A10="","",IFERROR(VLOOKUP("STIMA26",'Operazioni'!$AC$2:$AE$3,3,FALSE),""))</f>
        <v/>
      </c>
      <c r="W10" s="15">
        <f>IF($A10="","",IF(U10&gt;0,U10*V10,0))</f>
        <v/>
      </c>
      <c r="X10" s="15">
        <f>IF($A10="","",T10-W10)</f>
        <v/>
      </c>
      <c r="Y10" s="11">
        <f>IF($A10="","",IFERROR(I10-H10,""))</f>
        <v/>
      </c>
      <c r="Z10" s="11">
        <f>IF($A10="","",IF(U10&gt;0,"Plusvalenza positiva",IF(U10&lt;0,"Minusvalenza / perdita","Pareggio")))</f>
        <v/>
      </c>
      <c r="AA10" s="12" t="inlineStr">
        <is>
          <t>Atto acquisto, certificati urbanistici e fatture disponibili</t>
        </is>
      </c>
    </row>
    <row r="11">
      <c r="A11" s="19" t="n"/>
      <c r="B11" s="17" t="n"/>
      <c r="C11" s="17" t="n"/>
      <c r="D11" s="17" t="n"/>
      <c r="E11" s="17" t="n"/>
      <c r="F11" s="19" t="n"/>
      <c r="G11" s="19" t="n"/>
      <c r="H11" s="20" t="n"/>
      <c r="I11" s="20" t="n"/>
      <c r="J11" s="14" t="n"/>
      <c r="K11" s="14" t="n"/>
      <c r="L11" s="14" t="n"/>
      <c r="M11" s="14" t="n"/>
      <c r="N11" s="14" t="n"/>
      <c r="O11" s="14" t="n"/>
      <c r="P11" s="21">
        <f>IF($A11="","",SUM(J11:O11))</f>
        <v/>
      </c>
      <c r="Q11" s="14" t="n"/>
      <c r="R11" s="14" t="n"/>
      <c r="S11" s="14" t="n"/>
      <c r="T11" s="21">
        <f>IF($A11="","",Q11-SUM(R11:S11))</f>
        <v/>
      </c>
      <c r="U11" s="21">
        <f>IF($A11="","",T11-P11)</f>
        <v/>
      </c>
      <c r="V11" s="16">
        <f>IF($A11="","",IFERROR(VLOOKUP("STIMA26",'Operazioni'!$AC$2:$AE$3,3,FALSE),""))</f>
        <v/>
      </c>
      <c r="W11" s="21">
        <f>IF($A11="","",IF(U11&gt;0,U11*V11,0))</f>
        <v/>
      </c>
      <c r="X11" s="21">
        <f>IF($A11="","",T11-W11)</f>
        <v/>
      </c>
      <c r="Y11" s="19">
        <f>IF($A11="","",IFERROR(I11-H11,""))</f>
        <v/>
      </c>
      <c r="Z11" s="19">
        <f>IF($A11="","",IF(U11&gt;0,"Plusvalenza positiva",IF(U11&lt;0,"Minusvalenza / perdita","Pareggio")))</f>
        <v/>
      </c>
      <c r="AA11" s="17" t="n"/>
    </row>
    <row r="12">
      <c r="A12" s="11" t="n"/>
      <c r="B12" s="12" t="n"/>
      <c r="C12" s="12" t="n"/>
      <c r="D12" s="12" t="n"/>
      <c r="E12" s="12" t="n"/>
      <c r="F12" s="11" t="n"/>
      <c r="G12" s="11" t="n"/>
      <c r="H12" s="13" t="n"/>
      <c r="I12" s="13" t="n"/>
      <c r="J12" s="14" t="n"/>
      <c r="K12" s="14" t="n"/>
      <c r="L12" s="14" t="n"/>
      <c r="M12" s="14" t="n"/>
      <c r="N12" s="14" t="n"/>
      <c r="O12" s="14" t="n"/>
      <c r="P12" s="15">
        <f>IF($A12="","",SUM(J12:O12))</f>
        <v/>
      </c>
      <c r="Q12" s="14" t="n"/>
      <c r="R12" s="14" t="n"/>
      <c r="S12" s="14" t="n"/>
      <c r="T12" s="15">
        <f>IF($A12="","",Q12-SUM(R12:S12))</f>
        <v/>
      </c>
      <c r="U12" s="15">
        <f>IF($A12="","",T12-P12)</f>
        <v/>
      </c>
      <c r="V12" s="16">
        <f>IF($A12="","",IFERROR(VLOOKUP("STIMA26",'Operazioni'!$AC$2:$AE$3,3,FALSE),""))</f>
        <v/>
      </c>
      <c r="W12" s="15">
        <f>IF($A12="","",IF(U12&gt;0,U12*V12,0))</f>
        <v/>
      </c>
      <c r="X12" s="15">
        <f>IF($A12="","",T12-W12)</f>
        <v/>
      </c>
      <c r="Y12" s="11">
        <f>IF($A12="","",IFERROR(I12-H12,""))</f>
        <v/>
      </c>
      <c r="Z12" s="11">
        <f>IF($A12="","",IF(U12&gt;0,"Plusvalenza positiva",IF(U12&lt;0,"Minusvalenza / perdita","Pareggio")))</f>
        <v/>
      </c>
      <c r="AA12" s="12" t="n"/>
    </row>
    <row r="13">
      <c r="A13" s="19" t="n"/>
      <c r="B13" s="17" t="n"/>
      <c r="C13" s="17" t="n"/>
      <c r="D13" s="17" t="n"/>
      <c r="E13" s="17" t="n"/>
      <c r="F13" s="19" t="n"/>
      <c r="G13" s="19" t="n"/>
      <c r="H13" s="20" t="n"/>
      <c r="I13" s="20" t="n"/>
      <c r="J13" s="14" t="n"/>
      <c r="K13" s="14" t="n"/>
      <c r="L13" s="14" t="n"/>
      <c r="M13" s="14" t="n"/>
      <c r="N13" s="14" t="n"/>
      <c r="O13" s="14" t="n"/>
      <c r="P13" s="21">
        <f>IF($A13="","",SUM(J13:O13))</f>
        <v/>
      </c>
      <c r="Q13" s="14" t="n"/>
      <c r="R13" s="14" t="n"/>
      <c r="S13" s="14" t="n"/>
      <c r="T13" s="21">
        <f>IF($A13="","",Q13-SUM(R13:S13))</f>
        <v/>
      </c>
      <c r="U13" s="21">
        <f>IF($A13="","",T13-P13)</f>
        <v/>
      </c>
      <c r="V13" s="16">
        <f>IF($A13="","",IFERROR(VLOOKUP("STIMA26",'Operazioni'!$AC$2:$AE$3,3,FALSE),""))</f>
        <v/>
      </c>
      <c r="W13" s="21">
        <f>IF($A13="","",IF(U13&gt;0,U13*V13,0))</f>
        <v/>
      </c>
      <c r="X13" s="21">
        <f>IF($A13="","",T13-W13)</f>
        <v/>
      </c>
      <c r="Y13" s="19">
        <f>IF($A13="","",IFERROR(I13-H13,""))</f>
        <v/>
      </c>
      <c r="Z13" s="19">
        <f>IF($A13="","",IF(U13&gt;0,"Plusvalenza positiva",IF(U13&lt;0,"Minusvalenza / perdita","Pareggio")))</f>
        <v/>
      </c>
      <c r="AA13" s="17" t="n"/>
    </row>
    <row r="14">
      <c r="A14" s="11" t="n"/>
      <c r="B14" s="12" t="n"/>
      <c r="C14" s="12" t="n"/>
      <c r="D14" s="12" t="n"/>
      <c r="E14" s="12" t="n"/>
      <c r="F14" s="11" t="n"/>
      <c r="G14" s="11" t="n"/>
      <c r="H14" s="13" t="n"/>
      <c r="I14" s="13" t="n"/>
      <c r="J14" s="14" t="n"/>
      <c r="K14" s="14" t="n"/>
      <c r="L14" s="14" t="n"/>
      <c r="M14" s="14" t="n"/>
      <c r="N14" s="14" t="n"/>
      <c r="O14" s="14" t="n"/>
      <c r="P14" s="15">
        <f>IF($A14="","",SUM(J14:O14))</f>
        <v/>
      </c>
      <c r="Q14" s="14" t="n"/>
      <c r="R14" s="14" t="n"/>
      <c r="S14" s="14" t="n"/>
      <c r="T14" s="15">
        <f>IF($A14="","",Q14-SUM(R14:S14))</f>
        <v/>
      </c>
      <c r="U14" s="15">
        <f>IF($A14="","",T14-P14)</f>
        <v/>
      </c>
      <c r="V14" s="16">
        <f>IF($A14="","",IFERROR(VLOOKUP("STIMA26",'Operazioni'!$AC$2:$AE$3,3,FALSE),""))</f>
        <v/>
      </c>
      <c r="W14" s="15">
        <f>IF($A14="","",IF(U14&gt;0,U14*V14,0))</f>
        <v/>
      </c>
      <c r="X14" s="15">
        <f>IF($A14="","",T14-W14)</f>
        <v/>
      </c>
      <c r="Y14" s="11">
        <f>IF($A14="","",IFERROR(I14-H14,""))</f>
        <v/>
      </c>
      <c r="Z14" s="11">
        <f>IF($A14="","",IF(U14&gt;0,"Plusvalenza positiva",IF(U14&lt;0,"Minusvalenza / perdita","Pareggio")))</f>
        <v/>
      </c>
      <c r="AA14" s="12" t="n"/>
    </row>
    <row r="15">
      <c r="A15" s="19" t="n"/>
      <c r="B15" s="17" t="n"/>
      <c r="C15" s="17" t="n"/>
      <c r="D15" s="17" t="n"/>
      <c r="E15" s="17" t="n"/>
      <c r="F15" s="19" t="n"/>
      <c r="G15" s="19" t="n"/>
      <c r="H15" s="20" t="n"/>
      <c r="I15" s="20" t="n"/>
      <c r="J15" s="14" t="n"/>
      <c r="K15" s="14" t="n"/>
      <c r="L15" s="14" t="n"/>
      <c r="M15" s="14" t="n"/>
      <c r="N15" s="14" t="n"/>
      <c r="O15" s="14" t="n"/>
      <c r="P15" s="21">
        <f>IF($A15="","",SUM(J15:O15))</f>
        <v/>
      </c>
      <c r="Q15" s="14" t="n"/>
      <c r="R15" s="14" t="n"/>
      <c r="S15" s="14" t="n"/>
      <c r="T15" s="21">
        <f>IF($A15="","",Q15-SUM(R15:S15))</f>
        <v/>
      </c>
      <c r="U15" s="21">
        <f>IF($A15="","",T15-P15)</f>
        <v/>
      </c>
      <c r="V15" s="16">
        <f>IF($A15="","",IFERROR(VLOOKUP("STIMA26",'Operazioni'!$AC$2:$AE$3,3,FALSE),""))</f>
        <v/>
      </c>
      <c r="W15" s="21">
        <f>IF($A15="","",IF(U15&gt;0,U15*V15,0))</f>
        <v/>
      </c>
      <c r="X15" s="21">
        <f>IF($A15="","",T15-W15)</f>
        <v/>
      </c>
      <c r="Y15" s="19">
        <f>IF($A15="","",IFERROR(I15-H15,""))</f>
        <v/>
      </c>
      <c r="Z15" s="19">
        <f>IF($A15="","",IF(U15&gt;0,"Plusvalenza positiva",IF(U15&lt;0,"Minusvalenza / perdita","Pareggio")))</f>
        <v/>
      </c>
      <c r="AA15" s="17" t="n"/>
    </row>
    <row r="16">
      <c r="A16" s="11" t="n"/>
      <c r="B16" s="12" t="n"/>
      <c r="C16" s="12" t="n"/>
      <c r="D16" s="12" t="n"/>
      <c r="E16" s="12" t="n"/>
      <c r="F16" s="11" t="n"/>
      <c r="G16" s="11" t="n"/>
      <c r="H16" s="13" t="n"/>
      <c r="I16" s="13" t="n"/>
      <c r="J16" s="14" t="n"/>
      <c r="K16" s="14" t="n"/>
      <c r="L16" s="14" t="n"/>
      <c r="M16" s="14" t="n"/>
      <c r="N16" s="14" t="n"/>
      <c r="O16" s="14" t="n"/>
      <c r="P16" s="15">
        <f>IF($A16="","",SUM(J16:O16))</f>
        <v/>
      </c>
      <c r="Q16" s="14" t="n"/>
      <c r="R16" s="14" t="n"/>
      <c r="S16" s="14" t="n"/>
      <c r="T16" s="15">
        <f>IF($A16="","",Q16-SUM(R16:S16))</f>
        <v/>
      </c>
      <c r="U16" s="15">
        <f>IF($A16="","",T16-P16)</f>
        <v/>
      </c>
      <c r="V16" s="16">
        <f>IF($A16="","",IFERROR(VLOOKUP("STIMA26",'Operazioni'!$AC$2:$AE$3,3,FALSE),""))</f>
        <v/>
      </c>
      <c r="W16" s="15">
        <f>IF($A16="","",IF(U16&gt;0,U16*V16,0))</f>
        <v/>
      </c>
      <c r="X16" s="15">
        <f>IF($A16="","",T16-W16)</f>
        <v/>
      </c>
      <c r="Y16" s="11">
        <f>IF($A16="","",IFERROR(I16-H16,""))</f>
        <v/>
      </c>
      <c r="Z16" s="11">
        <f>IF($A16="","",IF(U16&gt;0,"Plusvalenza positiva",IF(U16&lt;0,"Minusvalenza / perdita","Pareggio")))</f>
        <v/>
      </c>
      <c r="AA16" s="12" t="n"/>
    </row>
    <row r="17">
      <c r="A17" s="19" t="n"/>
      <c r="B17" s="17" t="n"/>
      <c r="C17" s="17" t="n"/>
      <c r="D17" s="17" t="n"/>
      <c r="E17" s="17" t="n"/>
      <c r="F17" s="19" t="n"/>
      <c r="G17" s="19" t="n"/>
      <c r="H17" s="20" t="n"/>
      <c r="I17" s="20" t="n"/>
      <c r="J17" s="14" t="n"/>
      <c r="K17" s="14" t="n"/>
      <c r="L17" s="14" t="n"/>
      <c r="M17" s="14" t="n"/>
      <c r="N17" s="14" t="n"/>
      <c r="O17" s="14" t="n"/>
      <c r="P17" s="21">
        <f>IF($A17="","",SUM(J17:O17))</f>
        <v/>
      </c>
      <c r="Q17" s="14" t="n"/>
      <c r="R17" s="14" t="n"/>
      <c r="S17" s="14" t="n"/>
      <c r="T17" s="21">
        <f>IF($A17="","",Q17-SUM(R17:S17))</f>
        <v/>
      </c>
      <c r="U17" s="21">
        <f>IF($A17="","",T17-P17)</f>
        <v/>
      </c>
      <c r="V17" s="16">
        <f>IF($A17="","",IFERROR(VLOOKUP("STIMA26",'Operazioni'!$AC$2:$AE$3,3,FALSE),""))</f>
        <v/>
      </c>
      <c r="W17" s="21">
        <f>IF($A17="","",IF(U17&gt;0,U17*V17,0))</f>
        <v/>
      </c>
      <c r="X17" s="21">
        <f>IF($A17="","",T17-W17)</f>
        <v/>
      </c>
      <c r="Y17" s="19">
        <f>IF($A17="","",IFERROR(I17-H17,""))</f>
        <v/>
      </c>
      <c r="Z17" s="19">
        <f>IF($A17="","",IF(U17&gt;0,"Plusvalenza positiva",IF(U17&lt;0,"Minusvalenza / perdita","Pareggio")))</f>
        <v/>
      </c>
      <c r="AA17" s="17" t="n"/>
    </row>
    <row r="18">
      <c r="A18" s="11" t="n"/>
      <c r="B18" s="12" t="n"/>
      <c r="C18" s="12" t="n"/>
      <c r="D18" s="12" t="n"/>
      <c r="E18" s="12" t="n"/>
      <c r="F18" s="11" t="n"/>
      <c r="G18" s="11" t="n"/>
      <c r="H18" s="13" t="n"/>
      <c r="I18" s="13" t="n"/>
      <c r="J18" s="14" t="n"/>
      <c r="K18" s="14" t="n"/>
      <c r="L18" s="14" t="n"/>
      <c r="M18" s="14" t="n"/>
      <c r="N18" s="14" t="n"/>
      <c r="O18" s="14" t="n"/>
      <c r="P18" s="15">
        <f>IF($A18="","",SUM(J18:O18))</f>
        <v/>
      </c>
      <c r="Q18" s="14" t="n"/>
      <c r="R18" s="14" t="n"/>
      <c r="S18" s="14" t="n"/>
      <c r="T18" s="15">
        <f>IF($A18="","",Q18-SUM(R18:S18))</f>
        <v/>
      </c>
      <c r="U18" s="15">
        <f>IF($A18="","",T18-P18)</f>
        <v/>
      </c>
      <c r="V18" s="16">
        <f>IF($A18="","",IFERROR(VLOOKUP("STIMA26",'Operazioni'!$AC$2:$AE$3,3,FALSE),""))</f>
        <v/>
      </c>
      <c r="W18" s="15">
        <f>IF($A18="","",IF(U18&gt;0,U18*V18,0))</f>
        <v/>
      </c>
      <c r="X18" s="15">
        <f>IF($A18="","",T18-W18)</f>
        <v/>
      </c>
      <c r="Y18" s="11">
        <f>IF($A18="","",IFERROR(I18-H18,""))</f>
        <v/>
      </c>
      <c r="Z18" s="11">
        <f>IF($A18="","",IF(U18&gt;0,"Plusvalenza positiva",IF(U18&lt;0,"Minusvalenza / perdita","Pareggio")))</f>
        <v/>
      </c>
      <c r="AA18" s="12" t="n"/>
    </row>
    <row r="19">
      <c r="A19" s="19" t="n"/>
      <c r="B19" s="17" t="n"/>
      <c r="C19" s="17" t="n"/>
      <c r="D19" s="17" t="n"/>
      <c r="E19" s="17" t="n"/>
      <c r="F19" s="19" t="n"/>
      <c r="G19" s="19" t="n"/>
      <c r="H19" s="20" t="n"/>
      <c r="I19" s="20" t="n"/>
      <c r="J19" s="14" t="n"/>
      <c r="K19" s="14" t="n"/>
      <c r="L19" s="14" t="n"/>
      <c r="M19" s="14" t="n"/>
      <c r="N19" s="14" t="n"/>
      <c r="O19" s="14" t="n"/>
      <c r="P19" s="21">
        <f>IF($A19="","",SUM(J19:O19))</f>
        <v/>
      </c>
      <c r="Q19" s="14" t="n"/>
      <c r="R19" s="14" t="n"/>
      <c r="S19" s="14" t="n"/>
      <c r="T19" s="21">
        <f>IF($A19="","",Q19-SUM(R19:S19))</f>
        <v/>
      </c>
      <c r="U19" s="21">
        <f>IF($A19="","",T19-P19)</f>
        <v/>
      </c>
      <c r="V19" s="16">
        <f>IF($A19="","",IFERROR(VLOOKUP("STIMA26",'Operazioni'!$AC$2:$AE$3,3,FALSE),""))</f>
        <v/>
      </c>
      <c r="W19" s="21">
        <f>IF($A19="","",IF(U19&gt;0,U19*V19,0))</f>
        <v/>
      </c>
      <c r="X19" s="21">
        <f>IF($A19="","",T19-W19)</f>
        <v/>
      </c>
      <c r="Y19" s="19">
        <f>IF($A19="","",IFERROR(I19-H19,""))</f>
        <v/>
      </c>
      <c r="Z19" s="19">
        <f>IF($A19="","",IF(U19&gt;0,"Plusvalenza positiva",IF(U19&lt;0,"Minusvalenza / perdita","Pareggio")))</f>
        <v/>
      </c>
      <c r="AA19" s="17" t="n"/>
    </row>
    <row r="20">
      <c r="A20" s="11" t="n"/>
      <c r="B20" s="12" t="n"/>
      <c r="C20" s="12" t="n"/>
      <c r="D20" s="12" t="n"/>
      <c r="E20" s="12" t="n"/>
      <c r="F20" s="11" t="n"/>
      <c r="G20" s="11" t="n"/>
      <c r="H20" s="13" t="n"/>
      <c r="I20" s="13" t="n"/>
      <c r="J20" s="14" t="n"/>
      <c r="K20" s="14" t="n"/>
      <c r="L20" s="14" t="n"/>
      <c r="M20" s="14" t="n"/>
      <c r="N20" s="14" t="n"/>
      <c r="O20" s="14" t="n"/>
      <c r="P20" s="15">
        <f>IF($A20="","",SUM(J20:O20))</f>
        <v/>
      </c>
      <c r="Q20" s="14" t="n"/>
      <c r="R20" s="14" t="n"/>
      <c r="S20" s="14" t="n"/>
      <c r="T20" s="15">
        <f>IF($A20="","",Q20-SUM(R20:S20))</f>
        <v/>
      </c>
      <c r="U20" s="15">
        <f>IF($A20="","",T20-P20)</f>
        <v/>
      </c>
      <c r="V20" s="16">
        <f>IF($A20="","",IFERROR(VLOOKUP("STIMA26",'Operazioni'!$AC$2:$AE$3,3,FALSE),""))</f>
        <v/>
      </c>
      <c r="W20" s="15">
        <f>IF($A20="","",IF(U20&gt;0,U20*V20,0))</f>
        <v/>
      </c>
      <c r="X20" s="15">
        <f>IF($A20="","",T20-W20)</f>
        <v/>
      </c>
      <c r="Y20" s="11">
        <f>IF($A20="","",IFERROR(I20-H20,""))</f>
        <v/>
      </c>
      <c r="Z20" s="11">
        <f>IF($A20="","",IF(U20&gt;0,"Plusvalenza positiva",IF(U20&lt;0,"Minusvalenza / perdita","Pareggio")))</f>
        <v/>
      </c>
      <c r="AA20" s="12" t="n"/>
    </row>
    <row r="21">
      <c r="A21" s="19" t="n"/>
      <c r="B21" s="17" t="n"/>
      <c r="C21" s="17" t="n"/>
      <c r="D21" s="17" t="n"/>
      <c r="E21" s="17" t="n"/>
      <c r="F21" s="19" t="n"/>
      <c r="G21" s="19" t="n"/>
      <c r="H21" s="20" t="n"/>
      <c r="I21" s="20" t="n"/>
      <c r="J21" s="14" t="n"/>
      <c r="K21" s="14" t="n"/>
      <c r="L21" s="14" t="n"/>
      <c r="M21" s="14" t="n"/>
      <c r="N21" s="14" t="n"/>
      <c r="O21" s="14" t="n"/>
      <c r="P21" s="21">
        <f>IF($A21="","",SUM(J21:O21))</f>
        <v/>
      </c>
      <c r="Q21" s="14" t="n"/>
      <c r="R21" s="14" t="n"/>
      <c r="S21" s="14" t="n"/>
      <c r="T21" s="21">
        <f>IF($A21="","",Q21-SUM(R21:S21))</f>
        <v/>
      </c>
      <c r="U21" s="21">
        <f>IF($A21="","",T21-P21)</f>
        <v/>
      </c>
      <c r="V21" s="16">
        <f>IF($A21="","",IFERROR(VLOOKUP("STIMA26",'Operazioni'!$AC$2:$AE$3,3,FALSE),""))</f>
        <v/>
      </c>
      <c r="W21" s="21">
        <f>IF($A21="","",IF(U21&gt;0,U21*V21,0))</f>
        <v/>
      </c>
      <c r="X21" s="21">
        <f>IF($A21="","",T21-W21)</f>
        <v/>
      </c>
      <c r="Y21" s="19">
        <f>IF($A21="","",IFERROR(I21-H21,""))</f>
        <v/>
      </c>
      <c r="Z21" s="19">
        <f>IF($A21="","",IF(U21&gt;0,"Plusvalenza positiva",IF(U21&lt;0,"Minusvalenza / perdita","Pareggio")))</f>
        <v/>
      </c>
      <c r="AA21" s="17" t="n"/>
    </row>
    <row r="22">
      <c r="A22" s="11" t="n"/>
      <c r="B22" s="12" t="n"/>
      <c r="C22" s="12" t="n"/>
      <c r="D22" s="12" t="n"/>
      <c r="E22" s="12" t="n"/>
      <c r="F22" s="11" t="n"/>
      <c r="G22" s="11" t="n"/>
      <c r="H22" s="13" t="n"/>
      <c r="I22" s="13" t="n"/>
      <c r="J22" s="14" t="n"/>
      <c r="K22" s="14" t="n"/>
      <c r="L22" s="14" t="n"/>
      <c r="M22" s="14" t="n"/>
      <c r="N22" s="14" t="n"/>
      <c r="O22" s="14" t="n"/>
      <c r="P22" s="15">
        <f>IF($A22="","",SUM(J22:O22))</f>
        <v/>
      </c>
      <c r="Q22" s="14" t="n"/>
      <c r="R22" s="14" t="n"/>
      <c r="S22" s="14" t="n"/>
      <c r="T22" s="15">
        <f>IF($A22="","",Q22-SUM(R22:S22))</f>
        <v/>
      </c>
      <c r="U22" s="15">
        <f>IF($A22="","",T22-P22)</f>
        <v/>
      </c>
      <c r="V22" s="16">
        <f>IF($A22="","",IFERROR(VLOOKUP("STIMA26",'Operazioni'!$AC$2:$AE$3,3,FALSE),""))</f>
        <v/>
      </c>
      <c r="W22" s="15">
        <f>IF($A22="","",IF(U22&gt;0,U22*V22,0))</f>
        <v/>
      </c>
      <c r="X22" s="15">
        <f>IF($A22="","",T22-W22)</f>
        <v/>
      </c>
      <c r="Y22" s="11">
        <f>IF($A22="","",IFERROR(I22-H22,""))</f>
        <v/>
      </c>
      <c r="Z22" s="11">
        <f>IF($A22="","",IF(U22&gt;0,"Plusvalenza positiva",IF(U22&lt;0,"Minusvalenza / perdita","Pareggio")))</f>
        <v/>
      </c>
      <c r="AA22" s="12" t="n"/>
    </row>
    <row r="23">
      <c r="A23" s="19" t="n"/>
      <c r="B23" s="17" t="n"/>
      <c r="C23" s="17" t="n"/>
      <c r="D23" s="17" t="n"/>
      <c r="E23" s="17" t="n"/>
      <c r="F23" s="19" t="n"/>
      <c r="G23" s="19" t="n"/>
      <c r="H23" s="20" t="n"/>
      <c r="I23" s="20" t="n"/>
      <c r="J23" s="14" t="n"/>
      <c r="K23" s="14" t="n"/>
      <c r="L23" s="14" t="n"/>
      <c r="M23" s="14" t="n"/>
      <c r="N23" s="14" t="n"/>
      <c r="O23" s="14" t="n"/>
      <c r="P23" s="21">
        <f>IF($A23="","",SUM(J23:O23))</f>
        <v/>
      </c>
      <c r="Q23" s="14" t="n"/>
      <c r="R23" s="14" t="n"/>
      <c r="S23" s="14" t="n"/>
      <c r="T23" s="21">
        <f>IF($A23="","",Q23-SUM(R23:S23))</f>
        <v/>
      </c>
      <c r="U23" s="21">
        <f>IF($A23="","",T23-P23)</f>
        <v/>
      </c>
      <c r="V23" s="16">
        <f>IF($A23="","",IFERROR(VLOOKUP("STIMA26",'Operazioni'!$AC$2:$AE$3,3,FALSE),""))</f>
        <v/>
      </c>
      <c r="W23" s="21">
        <f>IF($A23="","",IF(U23&gt;0,U23*V23,0))</f>
        <v/>
      </c>
      <c r="X23" s="21">
        <f>IF($A23="","",T23-W23)</f>
        <v/>
      </c>
      <c r="Y23" s="19">
        <f>IF($A23="","",IFERROR(I23-H23,""))</f>
        <v/>
      </c>
      <c r="Z23" s="19">
        <f>IF($A23="","",IF(U23&gt;0,"Plusvalenza positiva",IF(U23&lt;0,"Minusvalenza / perdita","Pareggio")))</f>
        <v/>
      </c>
      <c r="AA23" s="17" t="n"/>
    </row>
    <row r="24">
      <c r="A24" s="11" t="n"/>
      <c r="B24" s="12" t="n"/>
      <c r="C24" s="12" t="n"/>
      <c r="D24" s="12" t="n"/>
      <c r="E24" s="12" t="n"/>
      <c r="F24" s="11" t="n"/>
      <c r="G24" s="11" t="n"/>
      <c r="H24" s="13" t="n"/>
      <c r="I24" s="13" t="n"/>
      <c r="J24" s="14" t="n"/>
      <c r="K24" s="14" t="n"/>
      <c r="L24" s="14" t="n"/>
      <c r="M24" s="14" t="n"/>
      <c r="N24" s="14" t="n"/>
      <c r="O24" s="14" t="n"/>
      <c r="P24" s="15">
        <f>IF($A24="","",SUM(J24:O24))</f>
        <v/>
      </c>
      <c r="Q24" s="14" t="n"/>
      <c r="R24" s="14" t="n"/>
      <c r="S24" s="14" t="n"/>
      <c r="T24" s="15">
        <f>IF($A24="","",Q24-SUM(R24:S24))</f>
        <v/>
      </c>
      <c r="U24" s="15">
        <f>IF($A24="","",T24-P24)</f>
        <v/>
      </c>
      <c r="V24" s="16">
        <f>IF($A24="","",IFERROR(VLOOKUP("STIMA26",'Operazioni'!$AC$2:$AE$3,3,FALSE),""))</f>
        <v/>
      </c>
      <c r="W24" s="15">
        <f>IF($A24="","",IF(U24&gt;0,U24*V24,0))</f>
        <v/>
      </c>
      <c r="X24" s="15">
        <f>IF($A24="","",T24-W24)</f>
        <v/>
      </c>
      <c r="Y24" s="11">
        <f>IF($A24="","",IFERROR(I24-H24,""))</f>
        <v/>
      </c>
      <c r="Z24" s="11">
        <f>IF($A24="","",IF(U24&gt;0,"Plusvalenza positiva",IF(U24&lt;0,"Minusvalenza / perdita","Pareggio")))</f>
        <v/>
      </c>
      <c r="AA24" s="12" t="n"/>
    </row>
    <row r="25">
      <c r="A25" s="19" t="n"/>
      <c r="B25" s="17" t="n"/>
      <c r="C25" s="17" t="n"/>
      <c r="D25" s="17" t="n"/>
      <c r="E25" s="17" t="n"/>
      <c r="F25" s="19" t="n"/>
      <c r="G25" s="19" t="n"/>
      <c r="H25" s="20" t="n"/>
      <c r="I25" s="20" t="n"/>
      <c r="J25" s="14" t="n"/>
      <c r="K25" s="14" t="n"/>
      <c r="L25" s="14" t="n"/>
      <c r="M25" s="14" t="n"/>
      <c r="N25" s="14" t="n"/>
      <c r="O25" s="14" t="n"/>
      <c r="P25" s="21">
        <f>IF($A25="","",SUM(J25:O25))</f>
        <v/>
      </c>
      <c r="Q25" s="14" t="n"/>
      <c r="R25" s="14" t="n"/>
      <c r="S25" s="14" t="n"/>
      <c r="T25" s="21">
        <f>IF($A25="","",Q25-SUM(R25:S25))</f>
        <v/>
      </c>
      <c r="U25" s="21">
        <f>IF($A25="","",T25-P25)</f>
        <v/>
      </c>
      <c r="V25" s="16">
        <f>IF($A25="","",IFERROR(VLOOKUP("STIMA26",'Operazioni'!$AC$2:$AE$3,3,FALSE),""))</f>
        <v/>
      </c>
      <c r="W25" s="21">
        <f>IF($A25="","",IF(U25&gt;0,U25*V25,0))</f>
        <v/>
      </c>
      <c r="X25" s="21">
        <f>IF($A25="","",T25-W25)</f>
        <v/>
      </c>
      <c r="Y25" s="19">
        <f>IF($A25="","",IFERROR(I25-H25,""))</f>
        <v/>
      </c>
      <c r="Z25" s="19">
        <f>IF($A25="","",IF(U25&gt;0,"Plusvalenza positiva",IF(U25&lt;0,"Minusvalenza / perdita","Pareggio")))</f>
        <v/>
      </c>
      <c r="AA25" s="17" t="n"/>
    </row>
    <row r="26">
      <c r="A26" s="11" t="n"/>
      <c r="B26" s="12" t="n"/>
      <c r="C26" s="12" t="n"/>
      <c r="D26" s="12" t="n"/>
      <c r="E26" s="12" t="n"/>
      <c r="F26" s="11" t="n"/>
      <c r="G26" s="11" t="n"/>
      <c r="H26" s="13" t="n"/>
      <c r="I26" s="13" t="n"/>
      <c r="J26" s="14" t="n"/>
      <c r="K26" s="14" t="n"/>
      <c r="L26" s="14" t="n"/>
      <c r="M26" s="14" t="n"/>
      <c r="N26" s="14" t="n"/>
      <c r="O26" s="14" t="n"/>
      <c r="P26" s="15">
        <f>IF($A26="","",SUM(J26:O26))</f>
        <v/>
      </c>
      <c r="Q26" s="14" t="n"/>
      <c r="R26" s="14" t="n"/>
      <c r="S26" s="14" t="n"/>
      <c r="T26" s="15">
        <f>IF($A26="","",Q26-SUM(R26:S26))</f>
        <v/>
      </c>
      <c r="U26" s="15">
        <f>IF($A26="","",T26-P26)</f>
        <v/>
      </c>
      <c r="V26" s="16">
        <f>IF($A26="","",IFERROR(VLOOKUP("STIMA26",'Operazioni'!$AC$2:$AE$3,3,FALSE),""))</f>
        <v/>
      </c>
      <c r="W26" s="15">
        <f>IF($A26="","",IF(U26&gt;0,U26*V26,0))</f>
        <v/>
      </c>
      <c r="X26" s="15">
        <f>IF($A26="","",T26-W26)</f>
        <v/>
      </c>
      <c r="Y26" s="11">
        <f>IF($A26="","",IFERROR(I26-H26,""))</f>
        <v/>
      </c>
      <c r="Z26" s="11">
        <f>IF($A26="","",IF(U26&gt;0,"Plusvalenza positiva",IF(U26&lt;0,"Minusvalenza / perdita","Pareggio")))</f>
        <v/>
      </c>
      <c r="AA26" s="12" t="n"/>
    </row>
    <row r="27">
      <c r="A27" s="19" t="n"/>
      <c r="B27" s="17" t="n"/>
      <c r="C27" s="17" t="n"/>
      <c r="D27" s="17" t="n"/>
      <c r="E27" s="17" t="n"/>
      <c r="F27" s="19" t="n"/>
      <c r="G27" s="19" t="n"/>
      <c r="H27" s="20" t="n"/>
      <c r="I27" s="20" t="n"/>
      <c r="J27" s="14" t="n"/>
      <c r="K27" s="14" t="n"/>
      <c r="L27" s="14" t="n"/>
      <c r="M27" s="14" t="n"/>
      <c r="N27" s="14" t="n"/>
      <c r="O27" s="14" t="n"/>
      <c r="P27" s="21">
        <f>IF($A27="","",SUM(J27:O27))</f>
        <v/>
      </c>
      <c r="Q27" s="14" t="n"/>
      <c r="R27" s="14" t="n"/>
      <c r="S27" s="14" t="n"/>
      <c r="T27" s="21">
        <f>IF($A27="","",Q27-SUM(R27:S27))</f>
        <v/>
      </c>
      <c r="U27" s="21">
        <f>IF($A27="","",T27-P27)</f>
        <v/>
      </c>
      <c r="V27" s="16">
        <f>IF($A27="","",IFERROR(VLOOKUP("STIMA26",'Operazioni'!$AC$2:$AE$3,3,FALSE),""))</f>
        <v/>
      </c>
      <c r="W27" s="21">
        <f>IF($A27="","",IF(U27&gt;0,U27*V27,0))</f>
        <v/>
      </c>
      <c r="X27" s="21">
        <f>IF($A27="","",T27-W27)</f>
        <v/>
      </c>
      <c r="Y27" s="19">
        <f>IF($A27="","",IFERROR(I27-H27,""))</f>
        <v/>
      </c>
      <c r="Z27" s="19">
        <f>IF($A27="","",IF(U27&gt;0,"Plusvalenza positiva",IF(U27&lt;0,"Minusvalenza / perdita","Pareggio")))</f>
        <v/>
      </c>
      <c r="AA27" s="17" t="n"/>
    </row>
    <row r="28">
      <c r="A28" s="11" t="n"/>
      <c r="B28" s="12" t="n"/>
      <c r="C28" s="12" t="n"/>
      <c r="D28" s="12" t="n"/>
      <c r="E28" s="12" t="n"/>
      <c r="F28" s="11" t="n"/>
      <c r="G28" s="11" t="n"/>
      <c r="H28" s="13" t="n"/>
      <c r="I28" s="13" t="n"/>
      <c r="J28" s="14" t="n"/>
      <c r="K28" s="14" t="n"/>
      <c r="L28" s="14" t="n"/>
      <c r="M28" s="14" t="n"/>
      <c r="N28" s="14" t="n"/>
      <c r="O28" s="14" t="n"/>
      <c r="P28" s="15">
        <f>IF($A28="","",SUM(J28:O28))</f>
        <v/>
      </c>
      <c r="Q28" s="14" t="n"/>
      <c r="R28" s="14" t="n"/>
      <c r="S28" s="14" t="n"/>
      <c r="T28" s="15">
        <f>IF($A28="","",Q28-SUM(R28:S28))</f>
        <v/>
      </c>
      <c r="U28" s="15">
        <f>IF($A28="","",T28-P28)</f>
        <v/>
      </c>
      <c r="V28" s="16">
        <f>IF($A28="","",IFERROR(VLOOKUP("STIMA26",'Operazioni'!$AC$2:$AE$3,3,FALSE),""))</f>
        <v/>
      </c>
      <c r="W28" s="15">
        <f>IF($A28="","",IF(U28&gt;0,U28*V28,0))</f>
        <v/>
      </c>
      <c r="X28" s="15">
        <f>IF($A28="","",T28-W28)</f>
        <v/>
      </c>
      <c r="Y28" s="11">
        <f>IF($A28="","",IFERROR(I28-H28,""))</f>
        <v/>
      </c>
      <c r="Z28" s="11">
        <f>IF($A28="","",IF(U28&gt;0,"Plusvalenza positiva",IF(U28&lt;0,"Minusvalenza / perdita","Pareggio")))</f>
        <v/>
      </c>
      <c r="AA28" s="12" t="n"/>
    </row>
    <row r="29">
      <c r="A29" s="19" t="n"/>
      <c r="B29" s="17" t="n"/>
      <c r="C29" s="17" t="n"/>
      <c r="D29" s="17" t="n"/>
      <c r="E29" s="17" t="n"/>
      <c r="F29" s="19" t="n"/>
      <c r="G29" s="19" t="n"/>
      <c r="H29" s="20" t="n"/>
      <c r="I29" s="20" t="n"/>
      <c r="J29" s="14" t="n"/>
      <c r="K29" s="14" t="n"/>
      <c r="L29" s="14" t="n"/>
      <c r="M29" s="14" t="n"/>
      <c r="N29" s="14" t="n"/>
      <c r="O29" s="14" t="n"/>
      <c r="P29" s="21">
        <f>IF($A29="","",SUM(J29:O29))</f>
        <v/>
      </c>
      <c r="Q29" s="14" t="n"/>
      <c r="R29" s="14" t="n"/>
      <c r="S29" s="14" t="n"/>
      <c r="T29" s="21">
        <f>IF($A29="","",Q29-SUM(R29:S29))</f>
        <v/>
      </c>
      <c r="U29" s="21">
        <f>IF($A29="","",T29-P29)</f>
        <v/>
      </c>
      <c r="V29" s="16">
        <f>IF($A29="","",IFERROR(VLOOKUP("STIMA26",'Operazioni'!$AC$2:$AE$3,3,FALSE),""))</f>
        <v/>
      </c>
      <c r="W29" s="21">
        <f>IF($A29="","",IF(U29&gt;0,U29*V29,0))</f>
        <v/>
      </c>
      <c r="X29" s="21">
        <f>IF($A29="","",T29-W29)</f>
        <v/>
      </c>
      <c r="Y29" s="19">
        <f>IF($A29="","",IFERROR(I29-H29,""))</f>
        <v/>
      </c>
      <c r="Z29" s="19">
        <f>IF($A29="","",IF(U29&gt;0,"Plusvalenza positiva",IF(U29&lt;0,"Minusvalenza / perdita","Pareggio")))</f>
        <v/>
      </c>
      <c r="AA29" s="17" t="n"/>
    </row>
    <row r="30">
      <c r="A30" s="11" t="n"/>
      <c r="B30" s="12" t="n"/>
      <c r="C30" s="12" t="n"/>
      <c r="D30" s="12" t="n"/>
      <c r="E30" s="12" t="n"/>
      <c r="F30" s="11" t="n"/>
      <c r="G30" s="11" t="n"/>
      <c r="H30" s="13" t="n"/>
      <c r="I30" s="13" t="n"/>
      <c r="J30" s="14" t="n"/>
      <c r="K30" s="14" t="n"/>
      <c r="L30" s="14" t="n"/>
      <c r="M30" s="14" t="n"/>
      <c r="N30" s="14" t="n"/>
      <c r="O30" s="14" t="n"/>
      <c r="P30" s="15">
        <f>IF($A30="","",SUM(J30:O30))</f>
        <v/>
      </c>
      <c r="Q30" s="14" t="n"/>
      <c r="R30" s="14" t="n"/>
      <c r="S30" s="14" t="n"/>
      <c r="T30" s="15">
        <f>IF($A30="","",Q30-SUM(R30:S30))</f>
        <v/>
      </c>
      <c r="U30" s="15">
        <f>IF($A30="","",T30-P30)</f>
        <v/>
      </c>
      <c r="V30" s="16">
        <f>IF($A30="","",IFERROR(VLOOKUP("STIMA26",'Operazioni'!$AC$2:$AE$3,3,FALSE),""))</f>
        <v/>
      </c>
      <c r="W30" s="15">
        <f>IF($A30="","",IF(U30&gt;0,U30*V30,0))</f>
        <v/>
      </c>
      <c r="X30" s="15">
        <f>IF($A30="","",T30-W30)</f>
        <v/>
      </c>
      <c r="Y30" s="11">
        <f>IF($A30="","",IFERROR(I30-H30,""))</f>
        <v/>
      </c>
      <c r="Z30" s="11">
        <f>IF($A30="","",IF(U30&gt;0,"Plusvalenza positiva",IF(U30&lt;0,"Minusvalenza / perdita","Pareggio")))</f>
        <v/>
      </c>
      <c r="AA30" s="12" t="n"/>
    </row>
    <row r="31">
      <c r="A31" s="19" t="n"/>
      <c r="B31" s="17" t="n"/>
      <c r="C31" s="17" t="n"/>
      <c r="D31" s="17" t="n"/>
      <c r="E31" s="17" t="n"/>
      <c r="F31" s="19" t="n"/>
      <c r="G31" s="19" t="n"/>
      <c r="H31" s="20" t="n"/>
      <c r="I31" s="20" t="n"/>
      <c r="J31" s="14" t="n"/>
      <c r="K31" s="14" t="n"/>
      <c r="L31" s="14" t="n"/>
      <c r="M31" s="14" t="n"/>
      <c r="N31" s="14" t="n"/>
      <c r="O31" s="14" t="n"/>
      <c r="P31" s="21">
        <f>IF($A31="","",SUM(J31:O31))</f>
        <v/>
      </c>
      <c r="Q31" s="14" t="n"/>
      <c r="R31" s="14" t="n"/>
      <c r="S31" s="14" t="n"/>
      <c r="T31" s="21">
        <f>IF($A31="","",Q31-SUM(R31:S31))</f>
        <v/>
      </c>
      <c r="U31" s="21">
        <f>IF($A31="","",T31-P31)</f>
        <v/>
      </c>
      <c r="V31" s="16">
        <f>IF($A31="","",IFERROR(VLOOKUP("STIMA26",'Operazioni'!$AC$2:$AE$3,3,FALSE),""))</f>
        <v/>
      </c>
      <c r="W31" s="21">
        <f>IF($A31="","",IF(U31&gt;0,U31*V31,0))</f>
        <v/>
      </c>
      <c r="X31" s="21">
        <f>IF($A31="","",T31-W31)</f>
        <v/>
      </c>
      <c r="Y31" s="19">
        <f>IF($A31="","",IFERROR(I31-H31,""))</f>
        <v/>
      </c>
      <c r="Z31" s="19">
        <f>IF($A31="","",IF(U31&gt;0,"Plusvalenza positiva",IF(U31&lt;0,"Minusvalenza / perdita","Pareggio")))</f>
        <v/>
      </c>
      <c r="AA31" s="17" t="n"/>
    </row>
    <row r="32">
      <c r="A32" s="11" t="n"/>
      <c r="B32" s="12" t="n"/>
      <c r="C32" s="12" t="n"/>
      <c r="D32" s="12" t="n"/>
      <c r="E32" s="12" t="n"/>
      <c r="F32" s="11" t="n"/>
      <c r="G32" s="11" t="n"/>
      <c r="H32" s="13" t="n"/>
      <c r="I32" s="13" t="n"/>
      <c r="J32" s="14" t="n"/>
      <c r="K32" s="14" t="n"/>
      <c r="L32" s="14" t="n"/>
      <c r="M32" s="14" t="n"/>
      <c r="N32" s="14" t="n"/>
      <c r="O32" s="14" t="n"/>
      <c r="P32" s="15">
        <f>IF($A32="","",SUM(J32:O32))</f>
        <v/>
      </c>
      <c r="Q32" s="14" t="n"/>
      <c r="R32" s="14" t="n"/>
      <c r="S32" s="14" t="n"/>
      <c r="T32" s="15">
        <f>IF($A32="","",Q32-SUM(R32:S32))</f>
        <v/>
      </c>
      <c r="U32" s="15">
        <f>IF($A32="","",T32-P32)</f>
        <v/>
      </c>
      <c r="V32" s="16">
        <f>IF($A32="","",IFERROR(VLOOKUP("STIMA26",'Operazioni'!$AC$2:$AE$3,3,FALSE),""))</f>
        <v/>
      </c>
      <c r="W32" s="15">
        <f>IF($A32="","",IF(U32&gt;0,U32*V32,0))</f>
        <v/>
      </c>
      <c r="X32" s="15">
        <f>IF($A32="","",T32-W32)</f>
        <v/>
      </c>
      <c r="Y32" s="11">
        <f>IF($A32="","",IFERROR(I32-H32,""))</f>
        <v/>
      </c>
      <c r="Z32" s="11">
        <f>IF($A32="","",IF(U32&gt;0,"Plusvalenza positiva",IF(U32&lt;0,"Minusvalenza / perdita","Pareggio")))</f>
        <v/>
      </c>
      <c r="AA32" s="12" t="n"/>
    </row>
    <row r="33">
      <c r="A33" s="19" t="n"/>
      <c r="B33" s="17" t="n"/>
      <c r="C33" s="17" t="n"/>
      <c r="D33" s="17" t="n"/>
      <c r="E33" s="17" t="n"/>
      <c r="F33" s="19" t="n"/>
      <c r="G33" s="19" t="n"/>
      <c r="H33" s="20" t="n"/>
      <c r="I33" s="20" t="n"/>
      <c r="J33" s="14" t="n"/>
      <c r="K33" s="14" t="n"/>
      <c r="L33" s="14" t="n"/>
      <c r="M33" s="14" t="n"/>
      <c r="N33" s="14" t="n"/>
      <c r="O33" s="14" t="n"/>
      <c r="P33" s="21">
        <f>IF($A33="","",SUM(J33:O33))</f>
        <v/>
      </c>
      <c r="Q33" s="14" t="n"/>
      <c r="R33" s="14" t="n"/>
      <c r="S33" s="14" t="n"/>
      <c r="T33" s="21">
        <f>IF($A33="","",Q33-SUM(R33:S33))</f>
        <v/>
      </c>
      <c r="U33" s="21">
        <f>IF($A33="","",T33-P33)</f>
        <v/>
      </c>
      <c r="V33" s="16">
        <f>IF($A33="","",IFERROR(VLOOKUP("STIMA26",'Operazioni'!$AC$2:$AE$3,3,FALSE),""))</f>
        <v/>
      </c>
      <c r="W33" s="21">
        <f>IF($A33="","",IF(U33&gt;0,U33*V33,0))</f>
        <v/>
      </c>
      <c r="X33" s="21">
        <f>IF($A33="","",T33-W33)</f>
        <v/>
      </c>
      <c r="Y33" s="19">
        <f>IF($A33="","",IFERROR(I33-H33,""))</f>
        <v/>
      </c>
      <c r="Z33" s="19">
        <f>IF($A33="","",IF(U33&gt;0,"Plusvalenza positiva",IF(U33&lt;0,"Minusvalenza / perdita","Pareggio")))</f>
        <v/>
      </c>
      <c r="AA33" s="17" t="n"/>
    </row>
    <row r="34">
      <c r="A34" s="11" t="n"/>
      <c r="B34" s="12" t="n"/>
      <c r="C34" s="12" t="n"/>
      <c r="D34" s="12" t="n"/>
      <c r="E34" s="12" t="n"/>
      <c r="F34" s="11" t="n"/>
      <c r="G34" s="11" t="n"/>
      <c r="H34" s="13" t="n"/>
      <c r="I34" s="13" t="n"/>
      <c r="J34" s="14" t="n"/>
      <c r="K34" s="14" t="n"/>
      <c r="L34" s="14" t="n"/>
      <c r="M34" s="14" t="n"/>
      <c r="N34" s="14" t="n"/>
      <c r="O34" s="14" t="n"/>
      <c r="P34" s="15">
        <f>IF($A34="","",SUM(J34:O34))</f>
        <v/>
      </c>
      <c r="Q34" s="14" t="n"/>
      <c r="R34" s="14" t="n"/>
      <c r="S34" s="14" t="n"/>
      <c r="T34" s="15">
        <f>IF($A34="","",Q34-SUM(R34:S34))</f>
        <v/>
      </c>
      <c r="U34" s="15">
        <f>IF($A34="","",T34-P34)</f>
        <v/>
      </c>
      <c r="V34" s="16">
        <f>IF($A34="","",IFERROR(VLOOKUP("STIMA26",'Operazioni'!$AC$2:$AE$3,3,FALSE),""))</f>
        <v/>
      </c>
      <c r="W34" s="15">
        <f>IF($A34="","",IF(U34&gt;0,U34*V34,0))</f>
        <v/>
      </c>
      <c r="X34" s="15">
        <f>IF($A34="","",T34-W34)</f>
        <v/>
      </c>
      <c r="Y34" s="11">
        <f>IF($A34="","",IFERROR(I34-H34,""))</f>
        <v/>
      </c>
      <c r="Z34" s="11">
        <f>IF($A34="","",IF(U34&gt;0,"Plusvalenza positiva",IF(U34&lt;0,"Minusvalenza / perdita","Pareggio")))</f>
        <v/>
      </c>
      <c r="AA34" s="12" t="n"/>
    </row>
    <row r="35">
      <c r="A35" s="19" t="n"/>
      <c r="B35" s="17" t="n"/>
      <c r="C35" s="17" t="n"/>
      <c r="D35" s="17" t="n"/>
      <c r="E35" s="17" t="n"/>
      <c r="F35" s="19" t="n"/>
      <c r="G35" s="19" t="n"/>
      <c r="H35" s="20" t="n"/>
      <c r="I35" s="20" t="n"/>
      <c r="J35" s="14" t="n"/>
      <c r="K35" s="14" t="n"/>
      <c r="L35" s="14" t="n"/>
      <c r="M35" s="14" t="n"/>
      <c r="N35" s="14" t="n"/>
      <c r="O35" s="14" t="n"/>
      <c r="P35" s="21">
        <f>IF($A35="","",SUM(J35:O35))</f>
        <v/>
      </c>
      <c r="Q35" s="14" t="n"/>
      <c r="R35" s="14" t="n"/>
      <c r="S35" s="14" t="n"/>
      <c r="T35" s="21">
        <f>IF($A35="","",Q35-SUM(R35:S35))</f>
        <v/>
      </c>
      <c r="U35" s="21">
        <f>IF($A35="","",T35-P35)</f>
        <v/>
      </c>
      <c r="V35" s="16">
        <f>IF($A35="","",IFERROR(VLOOKUP("STIMA26",'Operazioni'!$AC$2:$AE$3,3,FALSE),""))</f>
        <v/>
      </c>
      <c r="W35" s="21">
        <f>IF($A35="","",IF(U35&gt;0,U35*V35,0))</f>
        <v/>
      </c>
      <c r="X35" s="21">
        <f>IF($A35="","",T35-W35)</f>
        <v/>
      </c>
      <c r="Y35" s="19">
        <f>IF($A35="","",IFERROR(I35-H35,""))</f>
        <v/>
      </c>
      <c r="Z35" s="19">
        <f>IF($A35="","",IF(U35&gt;0,"Plusvalenza positiva",IF(U35&lt;0,"Minusvalenza / perdita","Pareggio")))</f>
        <v/>
      </c>
      <c r="AA35" s="17" t="n"/>
    </row>
    <row r="36">
      <c r="A36" s="11" t="n"/>
      <c r="B36" s="12" t="n"/>
      <c r="C36" s="12" t="n"/>
      <c r="D36" s="12" t="n"/>
      <c r="E36" s="12" t="n"/>
      <c r="F36" s="11" t="n"/>
      <c r="G36" s="11" t="n"/>
      <c r="H36" s="13" t="n"/>
      <c r="I36" s="13" t="n"/>
      <c r="J36" s="14" t="n"/>
      <c r="K36" s="14" t="n"/>
      <c r="L36" s="14" t="n"/>
      <c r="M36" s="14" t="n"/>
      <c r="N36" s="14" t="n"/>
      <c r="O36" s="14" t="n"/>
      <c r="P36" s="15">
        <f>IF($A36="","",SUM(J36:O36))</f>
        <v/>
      </c>
      <c r="Q36" s="14" t="n"/>
      <c r="R36" s="14" t="n"/>
      <c r="S36" s="14" t="n"/>
      <c r="T36" s="15">
        <f>IF($A36="","",Q36-SUM(R36:S36))</f>
        <v/>
      </c>
      <c r="U36" s="15">
        <f>IF($A36="","",T36-P36)</f>
        <v/>
      </c>
      <c r="V36" s="16">
        <f>IF($A36="","",IFERROR(VLOOKUP("STIMA26",'Operazioni'!$AC$2:$AE$3,3,FALSE),""))</f>
        <v/>
      </c>
      <c r="W36" s="15">
        <f>IF($A36="","",IF(U36&gt;0,U36*V36,0))</f>
        <v/>
      </c>
      <c r="X36" s="15">
        <f>IF($A36="","",T36-W36)</f>
        <v/>
      </c>
      <c r="Y36" s="11">
        <f>IF($A36="","",IFERROR(I36-H36,""))</f>
        <v/>
      </c>
      <c r="Z36" s="11">
        <f>IF($A36="","",IF(U36&gt;0,"Plusvalenza positiva",IF(U36&lt;0,"Minusvalenza / perdita","Pareggio")))</f>
        <v/>
      </c>
      <c r="AA36" s="12" t="n"/>
    </row>
    <row r="37">
      <c r="A37" s="19" t="n"/>
      <c r="B37" s="17" t="n"/>
      <c r="C37" s="17" t="n"/>
      <c r="D37" s="17" t="n"/>
      <c r="E37" s="17" t="n"/>
      <c r="F37" s="19" t="n"/>
      <c r="G37" s="19" t="n"/>
      <c r="H37" s="20" t="n"/>
      <c r="I37" s="20" t="n"/>
      <c r="J37" s="14" t="n"/>
      <c r="K37" s="14" t="n"/>
      <c r="L37" s="14" t="n"/>
      <c r="M37" s="14" t="n"/>
      <c r="N37" s="14" t="n"/>
      <c r="O37" s="14" t="n"/>
      <c r="P37" s="21">
        <f>IF($A37="","",SUM(J37:O37))</f>
        <v/>
      </c>
      <c r="Q37" s="14" t="n"/>
      <c r="R37" s="14" t="n"/>
      <c r="S37" s="14" t="n"/>
      <c r="T37" s="21">
        <f>IF($A37="","",Q37-SUM(R37:S37))</f>
        <v/>
      </c>
      <c r="U37" s="21">
        <f>IF($A37="","",T37-P37)</f>
        <v/>
      </c>
      <c r="V37" s="16">
        <f>IF($A37="","",IFERROR(VLOOKUP("STIMA26",'Operazioni'!$AC$2:$AE$3,3,FALSE),""))</f>
        <v/>
      </c>
      <c r="W37" s="21">
        <f>IF($A37="","",IF(U37&gt;0,U37*V37,0))</f>
        <v/>
      </c>
      <c r="X37" s="21">
        <f>IF($A37="","",T37-W37)</f>
        <v/>
      </c>
      <c r="Y37" s="19">
        <f>IF($A37="","",IFERROR(I37-H37,""))</f>
        <v/>
      </c>
      <c r="Z37" s="19">
        <f>IF($A37="","",IF(U37&gt;0,"Plusvalenza positiva",IF(U37&lt;0,"Minusvalenza / perdita","Pareggio")))</f>
        <v/>
      </c>
      <c r="AA37" s="17" t="n"/>
    </row>
    <row r="38">
      <c r="A38" s="11" t="n"/>
      <c r="B38" s="12" t="n"/>
      <c r="C38" s="12" t="n"/>
      <c r="D38" s="12" t="n"/>
      <c r="E38" s="12" t="n"/>
      <c r="F38" s="11" t="n"/>
      <c r="G38" s="11" t="n"/>
      <c r="H38" s="13" t="n"/>
      <c r="I38" s="13" t="n"/>
      <c r="J38" s="14" t="n"/>
      <c r="K38" s="14" t="n"/>
      <c r="L38" s="14" t="n"/>
      <c r="M38" s="14" t="n"/>
      <c r="N38" s="14" t="n"/>
      <c r="O38" s="14" t="n"/>
      <c r="P38" s="15">
        <f>IF($A38="","",SUM(J38:O38))</f>
        <v/>
      </c>
      <c r="Q38" s="14" t="n"/>
      <c r="R38" s="14" t="n"/>
      <c r="S38" s="14" t="n"/>
      <c r="T38" s="15">
        <f>IF($A38="","",Q38-SUM(R38:S38))</f>
        <v/>
      </c>
      <c r="U38" s="15">
        <f>IF($A38="","",T38-P38)</f>
        <v/>
      </c>
      <c r="V38" s="16">
        <f>IF($A38="","",IFERROR(VLOOKUP("STIMA26",'Operazioni'!$AC$2:$AE$3,3,FALSE),""))</f>
        <v/>
      </c>
      <c r="W38" s="15">
        <f>IF($A38="","",IF(U38&gt;0,U38*V38,0))</f>
        <v/>
      </c>
      <c r="X38" s="15">
        <f>IF($A38="","",T38-W38)</f>
        <v/>
      </c>
      <c r="Y38" s="11">
        <f>IF($A38="","",IFERROR(I38-H38,""))</f>
        <v/>
      </c>
      <c r="Z38" s="11">
        <f>IF($A38="","",IF(U38&gt;0,"Plusvalenza positiva",IF(U38&lt;0,"Minusvalenza / perdita","Pareggio")))</f>
        <v/>
      </c>
      <c r="AA38" s="12" t="n"/>
    </row>
    <row r="39">
      <c r="A39" s="19" t="n"/>
      <c r="B39" s="17" t="n"/>
      <c r="C39" s="17" t="n"/>
      <c r="D39" s="17" t="n"/>
      <c r="E39" s="17" t="n"/>
      <c r="F39" s="19" t="n"/>
      <c r="G39" s="19" t="n"/>
      <c r="H39" s="20" t="n"/>
      <c r="I39" s="20" t="n"/>
      <c r="J39" s="14" t="n"/>
      <c r="K39" s="14" t="n"/>
      <c r="L39" s="14" t="n"/>
      <c r="M39" s="14" t="n"/>
      <c r="N39" s="14" t="n"/>
      <c r="O39" s="14" t="n"/>
      <c r="P39" s="21">
        <f>IF($A39="","",SUM(J39:O39))</f>
        <v/>
      </c>
      <c r="Q39" s="14" t="n"/>
      <c r="R39" s="14" t="n"/>
      <c r="S39" s="14" t="n"/>
      <c r="T39" s="21">
        <f>IF($A39="","",Q39-SUM(R39:S39))</f>
        <v/>
      </c>
      <c r="U39" s="21">
        <f>IF($A39="","",T39-P39)</f>
        <v/>
      </c>
      <c r="V39" s="16">
        <f>IF($A39="","",IFERROR(VLOOKUP("STIMA26",'Operazioni'!$AC$2:$AE$3,3,FALSE),""))</f>
        <v/>
      </c>
      <c r="W39" s="21">
        <f>IF($A39="","",IF(U39&gt;0,U39*V39,0))</f>
        <v/>
      </c>
      <c r="X39" s="21">
        <f>IF($A39="","",T39-W39)</f>
        <v/>
      </c>
      <c r="Y39" s="19">
        <f>IF($A39="","",IFERROR(I39-H39,""))</f>
        <v/>
      </c>
      <c r="Z39" s="19">
        <f>IF($A39="","",IF(U39&gt;0,"Plusvalenza positiva",IF(U39&lt;0,"Minusvalenza / perdita","Pareggio")))</f>
        <v/>
      </c>
      <c r="AA39" s="17" t="n"/>
    </row>
    <row r="40">
      <c r="A40" s="11" t="n"/>
      <c r="B40" s="12" t="n"/>
      <c r="C40" s="12" t="n"/>
      <c r="D40" s="12" t="n"/>
      <c r="E40" s="12" t="n"/>
      <c r="F40" s="11" t="n"/>
      <c r="G40" s="11" t="n"/>
      <c r="H40" s="13" t="n"/>
      <c r="I40" s="13" t="n"/>
      <c r="J40" s="14" t="n"/>
      <c r="K40" s="14" t="n"/>
      <c r="L40" s="14" t="n"/>
      <c r="M40" s="14" t="n"/>
      <c r="N40" s="14" t="n"/>
      <c r="O40" s="14" t="n"/>
      <c r="P40" s="15">
        <f>IF($A40="","",SUM(J40:O40))</f>
        <v/>
      </c>
      <c r="Q40" s="14" t="n"/>
      <c r="R40" s="14" t="n"/>
      <c r="S40" s="14" t="n"/>
      <c r="T40" s="15">
        <f>IF($A40="","",Q40-SUM(R40:S40))</f>
        <v/>
      </c>
      <c r="U40" s="15">
        <f>IF($A40="","",T40-P40)</f>
        <v/>
      </c>
      <c r="V40" s="16">
        <f>IF($A40="","",IFERROR(VLOOKUP("STIMA26",'Operazioni'!$AC$2:$AE$3,3,FALSE),""))</f>
        <v/>
      </c>
      <c r="W40" s="15">
        <f>IF($A40="","",IF(U40&gt;0,U40*V40,0))</f>
        <v/>
      </c>
      <c r="X40" s="15">
        <f>IF($A40="","",T40-W40)</f>
        <v/>
      </c>
      <c r="Y40" s="11">
        <f>IF($A40="","",IFERROR(I40-H40,""))</f>
        <v/>
      </c>
      <c r="Z40" s="11">
        <f>IF($A40="","",IF(U40&gt;0,"Plusvalenza positiva",IF(U40&lt;0,"Minusvalenza / perdita","Pareggio")))</f>
        <v/>
      </c>
      <c r="AA40" s="12" t="n"/>
    </row>
    <row r="41">
      <c r="A41" s="19" t="n"/>
      <c r="B41" s="17" t="n"/>
      <c r="C41" s="17" t="n"/>
      <c r="D41" s="17" t="n"/>
      <c r="E41" s="17" t="n"/>
      <c r="F41" s="19" t="n"/>
      <c r="G41" s="19" t="n"/>
      <c r="H41" s="20" t="n"/>
      <c r="I41" s="20" t="n"/>
      <c r="J41" s="14" t="n"/>
      <c r="K41" s="14" t="n"/>
      <c r="L41" s="14" t="n"/>
      <c r="M41" s="14" t="n"/>
      <c r="N41" s="14" t="n"/>
      <c r="O41" s="14" t="n"/>
      <c r="P41" s="21">
        <f>IF($A41="","",SUM(J41:O41))</f>
        <v/>
      </c>
      <c r="Q41" s="14" t="n"/>
      <c r="R41" s="14" t="n"/>
      <c r="S41" s="14" t="n"/>
      <c r="T41" s="21">
        <f>IF($A41="","",Q41-SUM(R41:S41))</f>
        <v/>
      </c>
      <c r="U41" s="21">
        <f>IF($A41="","",T41-P41)</f>
        <v/>
      </c>
      <c r="V41" s="16">
        <f>IF($A41="","",IFERROR(VLOOKUP("STIMA26",'Operazioni'!$AC$2:$AE$3,3,FALSE),""))</f>
        <v/>
      </c>
      <c r="W41" s="21">
        <f>IF($A41="","",IF(U41&gt;0,U41*V41,0))</f>
        <v/>
      </c>
      <c r="X41" s="21">
        <f>IF($A41="","",T41-W41)</f>
        <v/>
      </c>
      <c r="Y41" s="19">
        <f>IF($A41="","",IFERROR(I41-H41,""))</f>
        <v/>
      </c>
      <c r="Z41" s="19">
        <f>IF($A41="","",IF(U41&gt;0,"Plusvalenza positiva",IF(U41&lt;0,"Minusvalenza / perdita","Pareggio")))</f>
        <v/>
      </c>
      <c r="AA41" s="17" t="n"/>
    </row>
    <row r="42">
      <c r="A42" s="11" t="n"/>
      <c r="B42" s="12" t="n"/>
      <c r="C42" s="12" t="n"/>
      <c r="D42" s="12" t="n"/>
      <c r="E42" s="12" t="n"/>
      <c r="F42" s="11" t="n"/>
      <c r="G42" s="11" t="n"/>
      <c r="H42" s="13" t="n"/>
      <c r="I42" s="13" t="n"/>
      <c r="J42" s="14" t="n"/>
      <c r="K42" s="14" t="n"/>
      <c r="L42" s="14" t="n"/>
      <c r="M42" s="14" t="n"/>
      <c r="N42" s="14" t="n"/>
      <c r="O42" s="14" t="n"/>
      <c r="P42" s="15">
        <f>IF($A42="","",SUM(J42:O42))</f>
        <v/>
      </c>
      <c r="Q42" s="14" t="n"/>
      <c r="R42" s="14" t="n"/>
      <c r="S42" s="14" t="n"/>
      <c r="T42" s="15">
        <f>IF($A42="","",Q42-SUM(R42:S42))</f>
        <v/>
      </c>
      <c r="U42" s="15">
        <f>IF($A42="","",T42-P42)</f>
        <v/>
      </c>
      <c r="V42" s="16">
        <f>IF($A42="","",IFERROR(VLOOKUP("STIMA26",'Operazioni'!$AC$2:$AE$3,3,FALSE),""))</f>
        <v/>
      </c>
      <c r="W42" s="15">
        <f>IF($A42="","",IF(U42&gt;0,U42*V42,0))</f>
        <v/>
      </c>
      <c r="X42" s="15">
        <f>IF($A42="","",T42-W42)</f>
        <v/>
      </c>
      <c r="Y42" s="11">
        <f>IF($A42="","",IFERROR(I42-H42,""))</f>
        <v/>
      </c>
      <c r="Z42" s="11">
        <f>IF($A42="","",IF(U42&gt;0,"Plusvalenza positiva",IF(U42&lt;0,"Minusvalenza / perdita","Pareggio")))</f>
        <v/>
      </c>
      <c r="AA42" s="12" t="n"/>
    </row>
    <row r="43">
      <c r="A43" s="19" t="n"/>
      <c r="B43" s="17" t="n"/>
      <c r="C43" s="17" t="n"/>
      <c r="D43" s="17" t="n"/>
      <c r="E43" s="17" t="n"/>
      <c r="F43" s="19" t="n"/>
      <c r="G43" s="19" t="n"/>
      <c r="H43" s="20" t="n"/>
      <c r="I43" s="20" t="n"/>
      <c r="J43" s="14" t="n"/>
      <c r="K43" s="14" t="n"/>
      <c r="L43" s="14" t="n"/>
      <c r="M43" s="14" t="n"/>
      <c r="N43" s="14" t="n"/>
      <c r="O43" s="14" t="n"/>
      <c r="P43" s="21">
        <f>IF($A43="","",SUM(J43:O43))</f>
        <v/>
      </c>
      <c r="Q43" s="14" t="n"/>
      <c r="R43" s="14" t="n"/>
      <c r="S43" s="14" t="n"/>
      <c r="T43" s="21">
        <f>IF($A43="","",Q43-SUM(R43:S43))</f>
        <v/>
      </c>
      <c r="U43" s="21">
        <f>IF($A43="","",T43-P43)</f>
        <v/>
      </c>
      <c r="V43" s="16">
        <f>IF($A43="","",IFERROR(VLOOKUP("STIMA26",'Operazioni'!$AC$2:$AE$3,3,FALSE),""))</f>
        <v/>
      </c>
      <c r="W43" s="21">
        <f>IF($A43="","",IF(U43&gt;0,U43*V43,0))</f>
        <v/>
      </c>
      <c r="X43" s="21">
        <f>IF($A43="","",T43-W43)</f>
        <v/>
      </c>
      <c r="Y43" s="19">
        <f>IF($A43="","",IFERROR(I43-H43,""))</f>
        <v/>
      </c>
      <c r="Z43" s="19">
        <f>IF($A43="","",IF(U43&gt;0,"Plusvalenza positiva",IF(U43&lt;0,"Minusvalenza / perdita","Pareggio")))</f>
        <v/>
      </c>
      <c r="AA43" s="17" t="n"/>
    </row>
    <row r="44">
      <c r="A44" s="11" t="n"/>
      <c r="B44" s="12" t="n"/>
      <c r="C44" s="12" t="n"/>
      <c r="D44" s="12" t="n"/>
      <c r="E44" s="12" t="n"/>
      <c r="F44" s="11" t="n"/>
      <c r="G44" s="11" t="n"/>
      <c r="H44" s="13" t="n"/>
      <c r="I44" s="13" t="n"/>
      <c r="J44" s="14" t="n"/>
      <c r="K44" s="14" t="n"/>
      <c r="L44" s="14" t="n"/>
      <c r="M44" s="14" t="n"/>
      <c r="N44" s="14" t="n"/>
      <c r="O44" s="14" t="n"/>
      <c r="P44" s="15">
        <f>IF($A44="","",SUM(J44:O44))</f>
        <v/>
      </c>
      <c r="Q44" s="14" t="n"/>
      <c r="R44" s="14" t="n"/>
      <c r="S44" s="14" t="n"/>
      <c r="T44" s="15">
        <f>IF($A44="","",Q44-SUM(R44:S44))</f>
        <v/>
      </c>
      <c r="U44" s="15">
        <f>IF($A44="","",T44-P44)</f>
        <v/>
      </c>
      <c r="V44" s="16">
        <f>IF($A44="","",IFERROR(VLOOKUP("STIMA26",'Operazioni'!$AC$2:$AE$3,3,FALSE),""))</f>
        <v/>
      </c>
      <c r="W44" s="15">
        <f>IF($A44="","",IF(U44&gt;0,U44*V44,0))</f>
        <v/>
      </c>
      <c r="X44" s="15">
        <f>IF($A44="","",T44-W44)</f>
        <v/>
      </c>
      <c r="Y44" s="11">
        <f>IF($A44="","",IFERROR(I44-H44,""))</f>
        <v/>
      </c>
      <c r="Z44" s="11">
        <f>IF($A44="","",IF(U44&gt;0,"Plusvalenza positiva",IF(U44&lt;0,"Minusvalenza / perdita","Pareggio")))</f>
        <v/>
      </c>
      <c r="AA44" s="12" t="n"/>
    </row>
    <row r="45">
      <c r="A45" s="19" t="n"/>
      <c r="B45" s="17" t="n"/>
      <c r="C45" s="17" t="n"/>
      <c r="D45" s="17" t="n"/>
      <c r="E45" s="17" t="n"/>
      <c r="F45" s="19" t="n"/>
      <c r="G45" s="19" t="n"/>
      <c r="H45" s="20" t="n"/>
      <c r="I45" s="20" t="n"/>
      <c r="J45" s="14" t="n"/>
      <c r="K45" s="14" t="n"/>
      <c r="L45" s="14" t="n"/>
      <c r="M45" s="14" t="n"/>
      <c r="N45" s="14" t="n"/>
      <c r="O45" s="14" t="n"/>
      <c r="P45" s="21">
        <f>IF($A45="","",SUM(J45:O45))</f>
        <v/>
      </c>
      <c r="Q45" s="14" t="n"/>
      <c r="R45" s="14" t="n"/>
      <c r="S45" s="14" t="n"/>
      <c r="T45" s="21">
        <f>IF($A45="","",Q45-SUM(R45:S45))</f>
        <v/>
      </c>
      <c r="U45" s="21">
        <f>IF($A45="","",T45-P45)</f>
        <v/>
      </c>
      <c r="V45" s="16">
        <f>IF($A45="","",IFERROR(VLOOKUP("STIMA26",'Operazioni'!$AC$2:$AE$3,3,FALSE),""))</f>
        <v/>
      </c>
      <c r="W45" s="21">
        <f>IF($A45="","",IF(U45&gt;0,U45*V45,0))</f>
        <v/>
      </c>
      <c r="X45" s="21">
        <f>IF($A45="","",T45-W45)</f>
        <v/>
      </c>
      <c r="Y45" s="19">
        <f>IF($A45="","",IFERROR(I45-H45,""))</f>
        <v/>
      </c>
      <c r="Z45" s="19">
        <f>IF($A45="","",IF(U45&gt;0,"Plusvalenza positiva",IF(U45&lt;0,"Minusvalenza / perdita","Pareggio")))</f>
        <v/>
      </c>
      <c r="AA45" s="17" t="n"/>
    </row>
    <row r="46">
      <c r="A46" s="11" t="n"/>
      <c r="B46" s="12" t="n"/>
      <c r="C46" s="12" t="n"/>
      <c r="D46" s="12" t="n"/>
      <c r="E46" s="12" t="n"/>
      <c r="F46" s="11" t="n"/>
      <c r="G46" s="11" t="n"/>
      <c r="H46" s="13" t="n"/>
      <c r="I46" s="13" t="n"/>
      <c r="J46" s="14" t="n"/>
      <c r="K46" s="14" t="n"/>
      <c r="L46" s="14" t="n"/>
      <c r="M46" s="14" t="n"/>
      <c r="N46" s="14" t="n"/>
      <c r="O46" s="14" t="n"/>
      <c r="P46" s="15">
        <f>IF($A46="","",SUM(J46:O46))</f>
        <v/>
      </c>
      <c r="Q46" s="14" t="n"/>
      <c r="R46" s="14" t="n"/>
      <c r="S46" s="14" t="n"/>
      <c r="T46" s="15">
        <f>IF($A46="","",Q46-SUM(R46:S46))</f>
        <v/>
      </c>
      <c r="U46" s="15">
        <f>IF($A46="","",T46-P46)</f>
        <v/>
      </c>
      <c r="V46" s="16">
        <f>IF($A46="","",IFERROR(VLOOKUP("STIMA26",'Operazioni'!$AC$2:$AE$3,3,FALSE),""))</f>
        <v/>
      </c>
      <c r="W46" s="15">
        <f>IF($A46="","",IF(U46&gt;0,U46*V46,0))</f>
        <v/>
      </c>
      <c r="X46" s="15">
        <f>IF($A46="","",T46-W46)</f>
        <v/>
      </c>
      <c r="Y46" s="11">
        <f>IF($A46="","",IFERROR(I46-H46,""))</f>
        <v/>
      </c>
      <c r="Z46" s="11">
        <f>IF($A46="","",IF(U46&gt;0,"Plusvalenza positiva",IF(U46&lt;0,"Minusvalenza / perdita","Pareggio")))</f>
        <v/>
      </c>
      <c r="AA46" s="12" t="n"/>
    </row>
    <row r="47">
      <c r="A47" s="19" t="n"/>
      <c r="B47" s="17" t="n"/>
      <c r="C47" s="17" t="n"/>
      <c r="D47" s="17" t="n"/>
      <c r="E47" s="17" t="n"/>
      <c r="F47" s="19" t="n"/>
      <c r="G47" s="19" t="n"/>
      <c r="H47" s="20" t="n"/>
      <c r="I47" s="20" t="n"/>
      <c r="J47" s="14" t="n"/>
      <c r="K47" s="14" t="n"/>
      <c r="L47" s="14" t="n"/>
      <c r="M47" s="14" t="n"/>
      <c r="N47" s="14" t="n"/>
      <c r="O47" s="14" t="n"/>
      <c r="P47" s="21">
        <f>IF($A47="","",SUM(J47:O47))</f>
        <v/>
      </c>
      <c r="Q47" s="14" t="n"/>
      <c r="R47" s="14" t="n"/>
      <c r="S47" s="14" t="n"/>
      <c r="T47" s="21">
        <f>IF($A47="","",Q47-SUM(R47:S47))</f>
        <v/>
      </c>
      <c r="U47" s="21">
        <f>IF($A47="","",T47-P47)</f>
        <v/>
      </c>
      <c r="V47" s="16">
        <f>IF($A47="","",IFERROR(VLOOKUP("STIMA26",'Operazioni'!$AC$2:$AE$3,3,FALSE),""))</f>
        <v/>
      </c>
      <c r="W47" s="21">
        <f>IF($A47="","",IF(U47&gt;0,U47*V47,0))</f>
        <v/>
      </c>
      <c r="X47" s="21">
        <f>IF($A47="","",T47-W47)</f>
        <v/>
      </c>
      <c r="Y47" s="19">
        <f>IF($A47="","",IFERROR(I47-H47,""))</f>
        <v/>
      </c>
      <c r="Z47" s="19">
        <f>IF($A47="","",IF(U47&gt;0,"Plusvalenza positiva",IF(U47&lt;0,"Minusvalenza / perdita","Pareggio")))</f>
        <v/>
      </c>
      <c r="AA47" s="17" t="n"/>
    </row>
    <row r="48">
      <c r="A48" s="11" t="n"/>
      <c r="B48" s="12" t="n"/>
      <c r="C48" s="12" t="n"/>
      <c r="D48" s="12" t="n"/>
      <c r="E48" s="12" t="n"/>
      <c r="F48" s="11" t="n"/>
      <c r="G48" s="11" t="n"/>
      <c r="H48" s="13" t="n"/>
      <c r="I48" s="13" t="n"/>
      <c r="J48" s="14" t="n"/>
      <c r="K48" s="14" t="n"/>
      <c r="L48" s="14" t="n"/>
      <c r="M48" s="14" t="n"/>
      <c r="N48" s="14" t="n"/>
      <c r="O48" s="14" t="n"/>
      <c r="P48" s="15">
        <f>IF($A48="","",SUM(J48:O48))</f>
        <v/>
      </c>
      <c r="Q48" s="14" t="n"/>
      <c r="R48" s="14" t="n"/>
      <c r="S48" s="14" t="n"/>
      <c r="T48" s="15">
        <f>IF($A48="","",Q48-SUM(R48:S48))</f>
        <v/>
      </c>
      <c r="U48" s="15">
        <f>IF($A48="","",T48-P48)</f>
        <v/>
      </c>
      <c r="V48" s="16">
        <f>IF($A48="","",IFERROR(VLOOKUP("STIMA26",'Operazioni'!$AC$2:$AE$3,3,FALSE),""))</f>
        <v/>
      </c>
      <c r="W48" s="15">
        <f>IF($A48="","",IF(U48&gt;0,U48*V48,0))</f>
        <v/>
      </c>
      <c r="X48" s="15">
        <f>IF($A48="","",T48-W48)</f>
        <v/>
      </c>
      <c r="Y48" s="11">
        <f>IF($A48="","",IFERROR(I48-H48,""))</f>
        <v/>
      </c>
      <c r="Z48" s="11">
        <f>IF($A48="","",IF(U48&gt;0,"Plusvalenza positiva",IF(U48&lt;0,"Minusvalenza / perdita","Pareggio")))</f>
        <v/>
      </c>
      <c r="AA48" s="12" t="n"/>
    </row>
    <row r="49">
      <c r="A49" s="19" t="n"/>
      <c r="B49" s="17" t="n"/>
      <c r="C49" s="17" t="n"/>
      <c r="D49" s="17" t="n"/>
      <c r="E49" s="17" t="n"/>
      <c r="F49" s="19" t="n"/>
      <c r="G49" s="19" t="n"/>
      <c r="H49" s="20" t="n"/>
      <c r="I49" s="20" t="n"/>
      <c r="J49" s="14" t="n"/>
      <c r="K49" s="14" t="n"/>
      <c r="L49" s="14" t="n"/>
      <c r="M49" s="14" t="n"/>
      <c r="N49" s="14" t="n"/>
      <c r="O49" s="14" t="n"/>
      <c r="P49" s="21">
        <f>IF($A49="","",SUM(J49:O49))</f>
        <v/>
      </c>
      <c r="Q49" s="14" t="n"/>
      <c r="R49" s="14" t="n"/>
      <c r="S49" s="14" t="n"/>
      <c r="T49" s="21">
        <f>IF($A49="","",Q49-SUM(R49:S49))</f>
        <v/>
      </c>
      <c r="U49" s="21">
        <f>IF($A49="","",T49-P49)</f>
        <v/>
      </c>
      <c r="V49" s="16">
        <f>IF($A49="","",IFERROR(VLOOKUP("STIMA26",'Operazioni'!$AC$2:$AE$3,3,FALSE),""))</f>
        <v/>
      </c>
      <c r="W49" s="21">
        <f>IF($A49="","",IF(U49&gt;0,U49*V49,0))</f>
        <v/>
      </c>
      <c r="X49" s="21">
        <f>IF($A49="","",T49-W49)</f>
        <v/>
      </c>
      <c r="Y49" s="19">
        <f>IF($A49="","",IFERROR(I49-H49,""))</f>
        <v/>
      </c>
      <c r="Z49" s="19">
        <f>IF($A49="","",IF(U49&gt;0,"Plusvalenza positiva",IF(U49&lt;0,"Minusvalenza / perdita","Pareggio")))</f>
        <v/>
      </c>
      <c r="AA49" s="17" t="n"/>
    </row>
    <row r="50">
      <c r="A50" s="11" t="n"/>
      <c r="B50" s="12" t="n"/>
      <c r="C50" s="12" t="n"/>
      <c r="D50" s="12" t="n"/>
      <c r="E50" s="12" t="n"/>
      <c r="F50" s="11" t="n"/>
      <c r="G50" s="11" t="n"/>
      <c r="H50" s="13" t="n"/>
      <c r="I50" s="13" t="n"/>
      <c r="J50" s="14" t="n"/>
      <c r="K50" s="14" t="n"/>
      <c r="L50" s="14" t="n"/>
      <c r="M50" s="14" t="n"/>
      <c r="N50" s="14" t="n"/>
      <c r="O50" s="14" t="n"/>
      <c r="P50" s="15">
        <f>IF($A50="","",SUM(J50:O50))</f>
        <v/>
      </c>
      <c r="Q50" s="14" t="n"/>
      <c r="R50" s="14" t="n"/>
      <c r="S50" s="14" t="n"/>
      <c r="T50" s="15">
        <f>IF($A50="","",Q50-SUM(R50:S50))</f>
        <v/>
      </c>
      <c r="U50" s="15">
        <f>IF($A50="","",T50-P50)</f>
        <v/>
      </c>
      <c r="V50" s="16">
        <f>IF($A50="","",IFERROR(VLOOKUP("STIMA26",'Operazioni'!$AC$2:$AE$3,3,FALSE),""))</f>
        <v/>
      </c>
      <c r="W50" s="15">
        <f>IF($A50="","",IF(U50&gt;0,U50*V50,0))</f>
        <v/>
      </c>
      <c r="X50" s="15">
        <f>IF($A50="","",T50-W50)</f>
        <v/>
      </c>
      <c r="Y50" s="11">
        <f>IF($A50="","",IFERROR(I50-H50,""))</f>
        <v/>
      </c>
      <c r="Z50" s="11">
        <f>IF($A50="","",IF(U50&gt;0,"Plusvalenza positiva",IF(U50&lt;0,"Minusvalenza / perdita","Pareggio")))</f>
        <v/>
      </c>
      <c r="AA50" s="12" t="n"/>
    </row>
    <row r="51">
      <c r="A51" s="19" t="n"/>
      <c r="B51" s="17" t="n"/>
      <c r="C51" s="17" t="n"/>
      <c r="D51" s="17" t="n"/>
      <c r="E51" s="17" t="n"/>
      <c r="F51" s="19" t="n"/>
      <c r="G51" s="19" t="n"/>
      <c r="H51" s="20" t="n"/>
      <c r="I51" s="20" t="n"/>
      <c r="J51" s="14" t="n"/>
      <c r="K51" s="14" t="n"/>
      <c r="L51" s="14" t="n"/>
      <c r="M51" s="14" t="n"/>
      <c r="N51" s="14" t="n"/>
      <c r="O51" s="14" t="n"/>
      <c r="P51" s="21">
        <f>IF($A51="","",SUM(J51:O51))</f>
        <v/>
      </c>
      <c r="Q51" s="14" t="n"/>
      <c r="R51" s="14" t="n"/>
      <c r="S51" s="14" t="n"/>
      <c r="T51" s="21">
        <f>IF($A51="","",Q51-SUM(R51:S51))</f>
        <v/>
      </c>
      <c r="U51" s="21">
        <f>IF($A51="","",T51-P51)</f>
        <v/>
      </c>
      <c r="V51" s="16">
        <f>IF($A51="","",IFERROR(VLOOKUP("STIMA26",'Operazioni'!$AC$2:$AE$3,3,FALSE),""))</f>
        <v/>
      </c>
      <c r="W51" s="21">
        <f>IF($A51="","",IF(U51&gt;0,U51*V51,0))</f>
        <v/>
      </c>
      <c r="X51" s="21">
        <f>IF($A51="","",T51-W51)</f>
        <v/>
      </c>
      <c r="Y51" s="19">
        <f>IF($A51="","",IFERROR(I51-H51,""))</f>
        <v/>
      </c>
      <c r="Z51" s="19">
        <f>IF($A51="","",IF(U51&gt;0,"Plusvalenza positiva",IF(U51&lt;0,"Minusvalenza / perdita","Pareggio")))</f>
        <v/>
      </c>
      <c r="AA51" s="17" t="n"/>
    </row>
    <row r="52">
      <c r="A52" s="11" t="n"/>
      <c r="B52" s="12" t="n"/>
      <c r="C52" s="12" t="n"/>
      <c r="D52" s="12" t="n"/>
      <c r="E52" s="12" t="n"/>
      <c r="F52" s="11" t="n"/>
      <c r="G52" s="11" t="n"/>
      <c r="H52" s="13" t="n"/>
      <c r="I52" s="13" t="n"/>
      <c r="J52" s="14" t="n"/>
      <c r="K52" s="14" t="n"/>
      <c r="L52" s="14" t="n"/>
      <c r="M52" s="14" t="n"/>
      <c r="N52" s="14" t="n"/>
      <c r="O52" s="14" t="n"/>
      <c r="P52" s="15">
        <f>IF($A52="","",SUM(J52:O52))</f>
        <v/>
      </c>
      <c r="Q52" s="14" t="n"/>
      <c r="R52" s="14" t="n"/>
      <c r="S52" s="14" t="n"/>
      <c r="T52" s="15">
        <f>IF($A52="","",Q52-SUM(R52:S52))</f>
        <v/>
      </c>
      <c r="U52" s="15">
        <f>IF($A52="","",T52-P52)</f>
        <v/>
      </c>
      <c r="V52" s="16">
        <f>IF($A52="","",IFERROR(VLOOKUP("STIMA26",'Operazioni'!$AC$2:$AE$3,3,FALSE),""))</f>
        <v/>
      </c>
      <c r="W52" s="15">
        <f>IF($A52="","",IF(U52&gt;0,U52*V52,0))</f>
        <v/>
      </c>
      <c r="X52" s="15">
        <f>IF($A52="","",T52-W52)</f>
        <v/>
      </c>
      <c r="Y52" s="11">
        <f>IF($A52="","",IFERROR(I52-H52,""))</f>
        <v/>
      </c>
      <c r="Z52" s="11">
        <f>IF($A52="","",IF(U52&gt;0,"Plusvalenza positiva",IF(U52&lt;0,"Minusvalenza / perdita","Pareggio")))</f>
        <v/>
      </c>
      <c r="AA52" s="12" t="n"/>
    </row>
    <row r="53">
      <c r="A53" s="19" t="n"/>
      <c r="B53" s="17" t="n"/>
      <c r="C53" s="17" t="n"/>
      <c r="D53" s="17" t="n"/>
      <c r="E53" s="17" t="n"/>
      <c r="F53" s="19" t="n"/>
      <c r="G53" s="19" t="n"/>
      <c r="H53" s="20" t="n"/>
      <c r="I53" s="20" t="n"/>
      <c r="J53" s="14" t="n"/>
      <c r="K53" s="14" t="n"/>
      <c r="L53" s="14" t="n"/>
      <c r="M53" s="14" t="n"/>
      <c r="N53" s="14" t="n"/>
      <c r="O53" s="14" t="n"/>
      <c r="P53" s="21">
        <f>IF($A53="","",SUM(J53:O53))</f>
        <v/>
      </c>
      <c r="Q53" s="14" t="n"/>
      <c r="R53" s="14" t="n"/>
      <c r="S53" s="14" t="n"/>
      <c r="T53" s="21">
        <f>IF($A53="","",Q53-SUM(R53:S53))</f>
        <v/>
      </c>
      <c r="U53" s="21">
        <f>IF($A53="","",T53-P53)</f>
        <v/>
      </c>
      <c r="V53" s="16">
        <f>IF($A53="","",IFERROR(VLOOKUP("STIMA26",'Operazioni'!$AC$2:$AE$3,3,FALSE),""))</f>
        <v/>
      </c>
      <c r="W53" s="21">
        <f>IF($A53="","",IF(U53&gt;0,U53*V53,0))</f>
        <v/>
      </c>
      <c r="X53" s="21">
        <f>IF($A53="","",T53-W53)</f>
        <v/>
      </c>
      <c r="Y53" s="19">
        <f>IF($A53="","",IFERROR(I53-H53,""))</f>
        <v/>
      </c>
      <c r="Z53" s="19">
        <f>IF($A53="","",IF(U53&gt;0,"Plusvalenza positiva",IF(U53&lt;0,"Minusvalenza / perdita","Pareggio")))</f>
        <v/>
      </c>
      <c r="AA53" s="17" t="n"/>
    </row>
    <row r="54">
      <c r="A54" s="11" t="n"/>
      <c r="B54" s="12" t="n"/>
      <c r="C54" s="12" t="n"/>
      <c r="D54" s="12" t="n"/>
      <c r="E54" s="12" t="n"/>
      <c r="F54" s="11" t="n"/>
      <c r="G54" s="11" t="n"/>
      <c r="H54" s="13" t="n"/>
      <c r="I54" s="13" t="n"/>
      <c r="J54" s="14" t="n"/>
      <c r="K54" s="14" t="n"/>
      <c r="L54" s="14" t="n"/>
      <c r="M54" s="14" t="n"/>
      <c r="N54" s="14" t="n"/>
      <c r="O54" s="14" t="n"/>
      <c r="P54" s="15">
        <f>IF($A54="","",SUM(J54:O54))</f>
        <v/>
      </c>
      <c r="Q54" s="14" t="n"/>
      <c r="R54" s="14" t="n"/>
      <c r="S54" s="14" t="n"/>
      <c r="T54" s="15">
        <f>IF($A54="","",Q54-SUM(R54:S54))</f>
        <v/>
      </c>
      <c r="U54" s="15">
        <f>IF($A54="","",T54-P54)</f>
        <v/>
      </c>
      <c r="V54" s="16">
        <f>IF($A54="","",IFERROR(VLOOKUP("STIMA26",'Operazioni'!$AC$2:$AE$3,3,FALSE),""))</f>
        <v/>
      </c>
      <c r="W54" s="15">
        <f>IF($A54="","",IF(U54&gt;0,U54*V54,0))</f>
        <v/>
      </c>
      <c r="X54" s="15">
        <f>IF($A54="","",T54-W54)</f>
        <v/>
      </c>
      <c r="Y54" s="11">
        <f>IF($A54="","",IFERROR(I54-H54,""))</f>
        <v/>
      </c>
      <c r="Z54" s="11">
        <f>IF($A54="","",IF(U54&gt;0,"Plusvalenza positiva",IF(U54&lt;0,"Minusvalenza / perdita","Pareggio")))</f>
        <v/>
      </c>
      <c r="AA54" s="12" t="n"/>
    </row>
    <row r="55">
      <c r="A55" s="19" t="n"/>
      <c r="B55" s="17" t="n"/>
      <c r="C55" s="17" t="n"/>
      <c r="D55" s="17" t="n"/>
      <c r="E55" s="17" t="n"/>
      <c r="F55" s="19" t="n"/>
      <c r="G55" s="19" t="n"/>
      <c r="H55" s="20" t="n"/>
      <c r="I55" s="20" t="n"/>
      <c r="J55" s="14" t="n"/>
      <c r="K55" s="14" t="n"/>
      <c r="L55" s="14" t="n"/>
      <c r="M55" s="14" t="n"/>
      <c r="N55" s="14" t="n"/>
      <c r="O55" s="14" t="n"/>
      <c r="P55" s="21">
        <f>IF($A55="","",SUM(J55:O55))</f>
        <v/>
      </c>
      <c r="Q55" s="14" t="n"/>
      <c r="R55" s="14" t="n"/>
      <c r="S55" s="14" t="n"/>
      <c r="T55" s="21">
        <f>IF($A55="","",Q55-SUM(R55:S55))</f>
        <v/>
      </c>
      <c r="U55" s="21">
        <f>IF($A55="","",T55-P55)</f>
        <v/>
      </c>
      <c r="V55" s="16">
        <f>IF($A55="","",IFERROR(VLOOKUP("STIMA26",'Operazioni'!$AC$2:$AE$3,3,FALSE),""))</f>
        <v/>
      </c>
      <c r="W55" s="21">
        <f>IF($A55="","",IF(U55&gt;0,U55*V55,0))</f>
        <v/>
      </c>
      <c r="X55" s="21">
        <f>IF($A55="","",T55-W55)</f>
        <v/>
      </c>
      <c r="Y55" s="19">
        <f>IF($A55="","",IFERROR(I55-H55,""))</f>
        <v/>
      </c>
      <c r="Z55" s="19">
        <f>IF($A55="","",IF(U55&gt;0,"Plusvalenza positiva",IF(U55&lt;0,"Minusvalenza / perdita","Pareggio")))</f>
        <v/>
      </c>
      <c r="AA55" s="17" t="n"/>
    </row>
    <row r="56">
      <c r="A56" s="11" t="n"/>
      <c r="B56" s="12" t="n"/>
      <c r="C56" s="12" t="n"/>
      <c r="D56" s="12" t="n"/>
      <c r="E56" s="12" t="n"/>
      <c r="F56" s="11" t="n"/>
      <c r="G56" s="11" t="n"/>
      <c r="H56" s="13" t="n"/>
      <c r="I56" s="13" t="n"/>
      <c r="J56" s="14" t="n"/>
      <c r="K56" s="14" t="n"/>
      <c r="L56" s="14" t="n"/>
      <c r="M56" s="14" t="n"/>
      <c r="N56" s="14" t="n"/>
      <c r="O56" s="14" t="n"/>
      <c r="P56" s="15">
        <f>IF($A56="","",SUM(J56:O56))</f>
        <v/>
      </c>
      <c r="Q56" s="14" t="n"/>
      <c r="R56" s="14" t="n"/>
      <c r="S56" s="14" t="n"/>
      <c r="T56" s="15">
        <f>IF($A56="","",Q56-SUM(R56:S56))</f>
        <v/>
      </c>
      <c r="U56" s="15">
        <f>IF($A56="","",T56-P56)</f>
        <v/>
      </c>
      <c r="V56" s="16">
        <f>IF($A56="","",IFERROR(VLOOKUP("STIMA26",'Operazioni'!$AC$2:$AE$3,3,FALSE),""))</f>
        <v/>
      </c>
      <c r="W56" s="15">
        <f>IF($A56="","",IF(U56&gt;0,U56*V56,0))</f>
        <v/>
      </c>
      <c r="X56" s="15">
        <f>IF($A56="","",T56-W56)</f>
        <v/>
      </c>
      <c r="Y56" s="11">
        <f>IF($A56="","",IFERROR(I56-H56,""))</f>
        <v/>
      </c>
      <c r="Z56" s="11">
        <f>IF($A56="","",IF(U56&gt;0,"Plusvalenza positiva",IF(U56&lt;0,"Minusvalenza / perdita","Pareggio")))</f>
        <v/>
      </c>
      <c r="AA56" s="12" t="n"/>
    </row>
    <row r="57">
      <c r="A57" s="19" t="n"/>
      <c r="B57" s="17" t="n"/>
      <c r="C57" s="17" t="n"/>
      <c r="D57" s="17" t="n"/>
      <c r="E57" s="17" t="n"/>
      <c r="F57" s="19" t="n"/>
      <c r="G57" s="19" t="n"/>
      <c r="H57" s="20" t="n"/>
      <c r="I57" s="20" t="n"/>
      <c r="J57" s="14" t="n"/>
      <c r="K57" s="14" t="n"/>
      <c r="L57" s="14" t="n"/>
      <c r="M57" s="14" t="n"/>
      <c r="N57" s="14" t="n"/>
      <c r="O57" s="14" t="n"/>
      <c r="P57" s="21">
        <f>IF($A57="","",SUM(J57:O57))</f>
        <v/>
      </c>
      <c r="Q57" s="14" t="n"/>
      <c r="R57" s="14" t="n"/>
      <c r="S57" s="14" t="n"/>
      <c r="T57" s="21">
        <f>IF($A57="","",Q57-SUM(R57:S57))</f>
        <v/>
      </c>
      <c r="U57" s="21">
        <f>IF($A57="","",T57-P57)</f>
        <v/>
      </c>
      <c r="V57" s="16">
        <f>IF($A57="","",IFERROR(VLOOKUP("STIMA26",'Operazioni'!$AC$2:$AE$3,3,FALSE),""))</f>
        <v/>
      </c>
      <c r="W57" s="21">
        <f>IF($A57="","",IF(U57&gt;0,U57*V57,0))</f>
        <v/>
      </c>
      <c r="X57" s="21">
        <f>IF($A57="","",T57-W57)</f>
        <v/>
      </c>
      <c r="Y57" s="19">
        <f>IF($A57="","",IFERROR(I57-H57,""))</f>
        <v/>
      </c>
      <c r="Z57" s="19">
        <f>IF($A57="","",IF(U57&gt;0,"Plusvalenza positiva",IF(U57&lt;0,"Minusvalenza / perdita","Pareggio")))</f>
        <v/>
      </c>
      <c r="AA57" s="17" t="n"/>
    </row>
    <row r="58">
      <c r="A58" s="11" t="n"/>
      <c r="B58" s="12" t="n"/>
      <c r="C58" s="12" t="n"/>
      <c r="D58" s="12" t="n"/>
      <c r="E58" s="12" t="n"/>
      <c r="F58" s="11" t="n"/>
      <c r="G58" s="11" t="n"/>
      <c r="H58" s="13" t="n"/>
      <c r="I58" s="13" t="n"/>
      <c r="J58" s="14" t="n"/>
      <c r="K58" s="14" t="n"/>
      <c r="L58" s="14" t="n"/>
      <c r="M58" s="14" t="n"/>
      <c r="N58" s="14" t="n"/>
      <c r="O58" s="14" t="n"/>
      <c r="P58" s="15">
        <f>IF($A58="","",SUM(J58:O58))</f>
        <v/>
      </c>
      <c r="Q58" s="14" t="n"/>
      <c r="R58" s="14" t="n"/>
      <c r="S58" s="14" t="n"/>
      <c r="T58" s="15">
        <f>IF($A58="","",Q58-SUM(R58:S58))</f>
        <v/>
      </c>
      <c r="U58" s="15">
        <f>IF($A58="","",T58-P58)</f>
        <v/>
      </c>
      <c r="V58" s="16">
        <f>IF($A58="","",IFERROR(VLOOKUP("STIMA26",'Operazioni'!$AC$2:$AE$3,3,FALSE),""))</f>
        <v/>
      </c>
      <c r="W58" s="15">
        <f>IF($A58="","",IF(U58&gt;0,U58*V58,0))</f>
        <v/>
      </c>
      <c r="X58" s="15">
        <f>IF($A58="","",T58-W58)</f>
        <v/>
      </c>
      <c r="Y58" s="11">
        <f>IF($A58="","",IFERROR(I58-H58,""))</f>
        <v/>
      </c>
      <c r="Z58" s="11">
        <f>IF($A58="","",IF(U58&gt;0,"Plusvalenza positiva",IF(U58&lt;0,"Minusvalenza / perdita","Pareggio")))</f>
        <v/>
      </c>
      <c r="AA58" s="12" t="n"/>
    </row>
    <row r="59">
      <c r="A59" s="19" t="n"/>
      <c r="B59" s="17" t="n"/>
      <c r="C59" s="17" t="n"/>
      <c r="D59" s="17" t="n"/>
      <c r="E59" s="17" t="n"/>
      <c r="F59" s="19" t="n"/>
      <c r="G59" s="19" t="n"/>
      <c r="H59" s="20" t="n"/>
      <c r="I59" s="20" t="n"/>
      <c r="J59" s="14" t="n"/>
      <c r="K59" s="14" t="n"/>
      <c r="L59" s="14" t="n"/>
      <c r="M59" s="14" t="n"/>
      <c r="N59" s="14" t="n"/>
      <c r="O59" s="14" t="n"/>
      <c r="P59" s="21">
        <f>IF($A59="","",SUM(J59:O59))</f>
        <v/>
      </c>
      <c r="Q59" s="14" t="n"/>
      <c r="R59" s="14" t="n"/>
      <c r="S59" s="14" t="n"/>
      <c r="T59" s="21">
        <f>IF($A59="","",Q59-SUM(R59:S59))</f>
        <v/>
      </c>
      <c r="U59" s="21">
        <f>IF($A59="","",T59-P59)</f>
        <v/>
      </c>
      <c r="V59" s="16">
        <f>IF($A59="","",IFERROR(VLOOKUP("STIMA26",'Operazioni'!$AC$2:$AE$3,3,FALSE),""))</f>
        <v/>
      </c>
      <c r="W59" s="21">
        <f>IF($A59="","",IF(U59&gt;0,U59*V59,0))</f>
        <v/>
      </c>
      <c r="X59" s="21">
        <f>IF($A59="","",T59-W59)</f>
        <v/>
      </c>
      <c r="Y59" s="19">
        <f>IF($A59="","",IFERROR(I59-H59,""))</f>
        <v/>
      </c>
      <c r="Z59" s="19">
        <f>IF($A59="","",IF(U59&gt;0,"Plusvalenza positiva",IF(U59&lt;0,"Minusvalenza / perdita","Pareggio")))</f>
        <v/>
      </c>
      <c r="AA59" s="17" t="n"/>
    </row>
    <row r="60">
      <c r="A60" s="11" t="n"/>
      <c r="B60" s="12" t="n"/>
      <c r="C60" s="12" t="n"/>
      <c r="D60" s="12" t="n"/>
      <c r="E60" s="12" t="n"/>
      <c r="F60" s="11" t="n"/>
      <c r="G60" s="11" t="n"/>
      <c r="H60" s="13" t="n"/>
      <c r="I60" s="13" t="n"/>
      <c r="J60" s="14" t="n"/>
      <c r="K60" s="14" t="n"/>
      <c r="L60" s="14" t="n"/>
      <c r="M60" s="14" t="n"/>
      <c r="N60" s="14" t="n"/>
      <c r="O60" s="14" t="n"/>
      <c r="P60" s="15">
        <f>IF($A60="","",SUM(J60:O60))</f>
        <v/>
      </c>
      <c r="Q60" s="14" t="n"/>
      <c r="R60" s="14" t="n"/>
      <c r="S60" s="14" t="n"/>
      <c r="T60" s="15">
        <f>IF($A60="","",Q60-SUM(R60:S60))</f>
        <v/>
      </c>
      <c r="U60" s="15">
        <f>IF($A60="","",T60-P60)</f>
        <v/>
      </c>
      <c r="V60" s="16">
        <f>IF($A60="","",IFERROR(VLOOKUP("STIMA26",'Operazioni'!$AC$2:$AE$3,3,FALSE),""))</f>
        <v/>
      </c>
      <c r="W60" s="15">
        <f>IF($A60="","",IF(U60&gt;0,U60*V60,0))</f>
        <v/>
      </c>
      <c r="X60" s="15">
        <f>IF($A60="","",T60-W60)</f>
        <v/>
      </c>
      <c r="Y60" s="11">
        <f>IF($A60="","",IFERROR(I60-H60,""))</f>
        <v/>
      </c>
      <c r="Z60" s="11">
        <f>IF($A60="","",IF(U60&gt;0,"Plusvalenza positiva",IF(U60&lt;0,"Minusvalenza / perdita","Pareggio")))</f>
        <v/>
      </c>
      <c r="AA60" s="12" t="n"/>
    </row>
    <row r="61">
      <c r="A61" s="19" t="n"/>
      <c r="B61" s="17" t="n"/>
      <c r="C61" s="17" t="n"/>
      <c r="D61" s="17" t="n"/>
      <c r="E61" s="17" t="n"/>
      <c r="F61" s="19" t="n"/>
      <c r="G61" s="19" t="n"/>
      <c r="H61" s="20" t="n"/>
      <c r="I61" s="20" t="n"/>
      <c r="J61" s="14" t="n"/>
      <c r="K61" s="14" t="n"/>
      <c r="L61" s="14" t="n"/>
      <c r="M61" s="14" t="n"/>
      <c r="N61" s="14" t="n"/>
      <c r="O61" s="14" t="n"/>
      <c r="P61" s="21">
        <f>IF($A61="","",SUM(J61:O61))</f>
        <v/>
      </c>
      <c r="Q61" s="14" t="n"/>
      <c r="R61" s="14" t="n"/>
      <c r="S61" s="14" t="n"/>
      <c r="T61" s="21">
        <f>IF($A61="","",Q61-SUM(R61:S61))</f>
        <v/>
      </c>
      <c r="U61" s="21">
        <f>IF($A61="","",T61-P61)</f>
        <v/>
      </c>
      <c r="V61" s="16">
        <f>IF($A61="","",IFERROR(VLOOKUP("STIMA26",'Operazioni'!$AC$2:$AE$3,3,FALSE),""))</f>
        <v/>
      </c>
      <c r="W61" s="21">
        <f>IF($A61="","",IF(U61&gt;0,U61*V61,0))</f>
        <v/>
      </c>
      <c r="X61" s="21">
        <f>IF($A61="","",T61-W61)</f>
        <v/>
      </c>
      <c r="Y61" s="19">
        <f>IF($A61="","",IFERROR(I61-H61,""))</f>
        <v/>
      </c>
      <c r="Z61" s="19">
        <f>IF($A61="","",IF(U61&gt;0,"Plusvalenza positiva",IF(U61&lt;0,"Minusvalenza / perdita","Pareggio")))</f>
        <v/>
      </c>
      <c r="AA61" s="17" t="n"/>
    </row>
    <row r="62">
      <c r="A62" s="11" t="n"/>
      <c r="B62" s="12" t="n"/>
      <c r="C62" s="12" t="n"/>
      <c r="D62" s="12" t="n"/>
      <c r="E62" s="12" t="n"/>
      <c r="F62" s="11" t="n"/>
      <c r="G62" s="11" t="n"/>
      <c r="H62" s="13" t="n"/>
      <c r="I62" s="13" t="n"/>
      <c r="J62" s="14" t="n"/>
      <c r="K62" s="14" t="n"/>
      <c r="L62" s="14" t="n"/>
      <c r="M62" s="14" t="n"/>
      <c r="N62" s="14" t="n"/>
      <c r="O62" s="14" t="n"/>
      <c r="P62" s="15">
        <f>IF($A62="","",SUM(J62:O62))</f>
        <v/>
      </c>
      <c r="Q62" s="14" t="n"/>
      <c r="R62" s="14" t="n"/>
      <c r="S62" s="14" t="n"/>
      <c r="T62" s="15">
        <f>IF($A62="","",Q62-SUM(R62:S62))</f>
        <v/>
      </c>
      <c r="U62" s="15">
        <f>IF($A62="","",T62-P62)</f>
        <v/>
      </c>
      <c r="V62" s="16">
        <f>IF($A62="","",IFERROR(VLOOKUP("STIMA26",'Operazioni'!$AC$2:$AE$3,3,FALSE),""))</f>
        <v/>
      </c>
      <c r="W62" s="15">
        <f>IF($A62="","",IF(U62&gt;0,U62*V62,0))</f>
        <v/>
      </c>
      <c r="X62" s="15">
        <f>IF($A62="","",T62-W62)</f>
        <v/>
      </c>
      <c r="Y62" s="11">
        <f>IF($A62="","",IFERROR(I62-H62,""))</f>
        <v/>
      </c>
      <c r="Z62" s="11">
        <f>IF($A62="","",IF(U62&gt;0,"Plusvalenza positiva",IF(U62&lt;0,"Minusvalenza / perdita","Pareggio")))</f>
        <v/>
      </c>
      <c r="AA62" s="12" t="n"/>
    </row>
    <row r="63">
      <c r="A63" s="19" t="n"/>
      <c r="B63" s="17" t="n"/>
      <c r="C63" s="17" t="n"/>
      <c r="D63" s="17" t="n"/>
      <c r="E63" s="17" t="n"/>
      <c r="F63" s="19" t="n"/>
      <c r="G63" s="19" t="n"/>
      <c r="H63" s="20" t="n"/>
      <c r="I63" s="20" t="n"/>
      <c r="J63" s="14" t="n"/>
      <c r="K63" s="14" t="n"/>
      <c r="L63" s="14" t="n"/>
      <c r="M63" s="14" t="n"/>
      <c r="N63" s="14" t="n"/>
      <c r="O63" s="14" t="n"/>
      <c r="P63" s="21">
        <f>IF($A63="","",SUM(J63:O63))</f>
        <v/>
      </c>
      <c r="Q63" s="14" t="n"/>
      <c r="R63" s="14" t="n"/>
      <c r="S63" s="14" t="n"/>
      <c r="T63" s="21">
        <f>IF($A63="","",Q63-SUM(R63:S63))</f>
        <v/>
      </c>
      <c r="U63" s="21">
        <f>IF($A63="","",T63-P63)</f>
        <v/>
      </c>
      <c r="V63" s="16">
        <f>IF($A63="","",IFERROR(VLOOKUP("STIMA26",'Operazioni'!$AC$2:$AE$3,3,FALSE),""))</f>
        <v/>
      </c>
      <c r="W63" s="21">
        <f>IF($A63="","",IF(U63&gt;0,U63*V63,0))</f>
        <v/>
      </c>
      <c r="X63" s="21">
        <f>IF($A63="","",T63-W63)</f>
        <v/>
      </c>
      <c r="Y63" s="19">
        <f>IF($A63="","",IFERROR(I63-H63,""))</f>
        <v/>
      </c>
      <c r="Z63" s="19">
        <f>IF($A63="","",IF(U63&gt;0,"Plusvalenza positiva",IF(U63&lt;0,"Minusvalenza / perdita","Pareggio")))</f>
        <v/>
      </c>
      <c r="AA63" s="17" t="n"/>
    </row>
    <row r="64">
      <c r="A64" s="11" t="n"/>
      <c r="B64" s="12" t="n"/>
      <c r="C64" s="12" t="n"/>
      <c r="D64" s="12" t="n"/>
      <c r="E64" s="12" t="n"/>
      <c r="F64" s="11" t="n"/>
      <c r="G64" s="11" t="n"/>
      <c r="H64" s="13" t="n"/>
      <c r="I64" s="13" t="n"/>
      <c r="J64" s="14" t="n"/>
      <c r="K64" s="14" t="n"/>
      <c r="L64" s="14" t="n"/>
      <c r="M64" s="14" t="n"/>
      <c r="N64" s="14" t="n"/>
      <c r="O64" s="14" t="n"/>
      <c r="P64" s="15">
        <f>IF($A64="","",SUM(J64:O64))</f>
        <v/>
      </c>
      <c r="Q64" s="14" t="n"/>
      <c r="R64" s="14" t="n"/>
      <c r="S64" s="14" t="n"/>
      <c r="T64" s="15">
        <f>IF($A64="","",Q64-SUM(R64:S64))</f>
        <v/>
      </c>
      <c r="U64" s="15">
        <f>IF($A64="","",T64-P64)</f>
        <v/>
      </c>
      <c r="V64" s="16">
        <f>IF($A64="","",IFERROR(VLOOKUP("STIMA26",'Operazioni'!$AC$2:$AE$3,3,FALSE),""))</f>
        <v/>
      </c>
      <c r="W64" s="15">
        <f>IF($A64="","",IF(U64&gt;0,U64*V64,0))</f>
        <v/>
      </c>
      <c r="X64" s="15">
        <f>IF($A64="","",T64-W64)</f>
        <v/>
      </c>
      <c r="Y64" s="11">
        <f>IF($A64="","",IFERROR(I64-H64,""))</f>
        <v/>
      </c>
      <c r="Z64" s="11">
        <f>IF($A64="","",IF(U64&gt;0,"Plusvalenza positiva",IF(U64&lt;0,"Minusvalenza / perdita","Pareggio")))</f>
        <v/>
      </c>
      <c r="AA64" s="12" t="n"/>
    </row>
    <row r="65">
      <c r="A65" s="19" t="n"/>
      <c r="B65" s="17" t="n"/>
      <c r="C65" s="17" t="n"/>
      <c r="D65" s="17" t="n"/>
      <c r="E65" s="17" t="n"/>
      <c r="F65" s="19" t="n"/>
      <c r="G65" s="19" t="n"/>
      <c r="H65" s="20" t="n"/>
      <c r="I65" s="20" t="n"/>
      <c r="J65" s="14" t="n"/>
      <c r="K65" s="14" t="n"/>
      <c r="L65" s="14" t="n"/>
      <c r="M65" s="14" t="n"/>
      <c r="N65" s="14" t="n"/>
      <c r="O65" s="14" t="n"/>
      <c r="P65" s="21">
        <f>IF($A65="","",SUM(J65:O65))</f>
        <v/>
      </c>
      <c r="Q65" s="14" t="n"/>
      <c r="R65" s="14" t="n"/>
      <c r="S65" s="14" t="n"/>
      <c r="T65" s="21">
        <f>IF($A65="","",Q65-SUM(R65:S65))</f>
        <v/>
      </c>
      <c r="U65" s="21">
        <f>IF($A65="","",T65-P65)</f>
        <v/>
      </c>
      <c r="V65" s="16">
        <f>IF($A65="","",IFERROR(VLOOKUP("STIMA26",'Operazioni'!$AC$2:$AE$3,3,FALSE),""))</f>
        <v/>
      </c>
      <c r="W65" s="21">
        <f>IF($A65="","",IF(U65&gt;0,U65*V65,0))</f>
        <v/>
      </c>
      <c r="X65" s="21">
        <f>IF($A65="","",T65-W65)</f>
        <v/>
      </c>
      <c r="Y65" s="19">
        <f>IF($A65="","",IFERROR(I65-H65,""))</f>
        <v/>
      </c>
      <c r="Z65" s="19">
        <f>IF($A65="","",IF(U65&gt;0,"Plusvalenza positiva",IF(U65&lt;0,"Minusvalenza / perdita","Pareggio")))</f>
        <v/>
      </c>
      <c r="AA65" s="17" t="n"/>
    </row>
    <row r="66">
      <c r="A66" s="11" t="n"/>
      <c r="B66" s="12" t="n"/>
      <c r="C66" s="12" t="n"/>
      <c r="D66" s="12" t="n"/>
      <c r="E66" s="12" t="n"/>
      <c r="F66" s="11" t="n"/>
      <c r="G66" s="11" t="n"/>
      <c r="H66" s="13" t="n"/>
      <c r="I66" s="13" t="n"/>
      <c r="J66" s="14" t="n"/>
      <c r="K66" s="14" t="n"/>
      <c r="L66" s="14" t="n"/>
      <c r="M66" s="14" t="n"/>
      <c r="N66" s="14" t="n"/>
      <c r="O66" s="14" t="n"/>
      <c r="P66" s="15">
        <f>IF($A66="","",SUM(J66:O66))</f>
        <v/>
      </c>
      <c r="Q66" s="14" t="n"/>
      <c r="R66" s="14" t="n"/>
      <c r="S66" s="14" t="n"/>
      <c r="T66" s="15">
        <f>IF($A66="","",Q66-SUM(R66:S66))</f>
        <v/>
      </c>
      <c r="U66" s="15">
        <f>IF($A66="","",T66-P66)</f>
        <v/>
      </c>
      <c r="V66" s="16">
        <f>IF($A66="","",IFERROR(VLOOKUP("STIMA26",'Operazioni'!$AC$2:$AE$3,3,FALSE),""))</f>
        <v/>
      </c>
      <c r="W66" s="15">
        <f>IF($A66="","",IF(U66&gt;0,U66*V66,0))</f>
        <v/>
      </c>
      <c r="X66" s="15">
        <f>IF($A66="","",T66-W66)</f>
        <v/>
      </c>
      <c r="Y66" s="11">
        <f>IF($A66="","",IFERROR(I66-H66,""))</f>
        <v/>
      </c>
      <c r="Z66" s="11">
        <f>IF($A66="","",IF(U66&gt;0,"Plusvalenza positiva",IF(U66&lt;0,"Minusvalenza / perdita","Pareggio")))</f>
        <v/>
      </c>
      <c r="AA66" s="12" t="n"/>
    </row>
    <row r="67">
      <c r="A67" s="19" t="n"/>
      <c r="B67" s="17" t="n"/>
      <c r="C67" s="17" t="n"/>
      <c r="D67" s="17" t="n"/>
      <c r="E67" s="17" t="n"/>
      <c r="F67" s="19" t="n"/>
      <c r="G67" s="19" t="n"/>
      <c r="H67" s="20" t="n"/>
      <c r="I67" s="20" t="n"/>
      <c r="J67" s="14" t="n"/>
      <c r="K67" s="14" t="n"/>
      <c r="L67" s="14" t="n"/>
      <c r="M67" s="14" t="n"/>
      <c r="N67" s="14" t="n"/>
      <c r="O67" s="14" t="n"/>
      <c r="P67" s="21">
        <f>IF($A67="","",SUM(J67:O67))</f>
        <v/>
      </c>
      <c r="Q67" s="14" t="n"/>
      <c r="R67" s="14" t="n"/>
      <c r="S67" s="14" t="n"/>
      <c r="T67" s="21">
        <f>IF($A67="","",Q67-SUM(R67:S67))</f>
        <v/>
      </c>
      <c r="U67" s="21">
        <f>IF($A67="","",T67-P67)</f>
        <v/>
      </c>
      <c r="V67" s="16">
        <f>IF($A67="","",IFERROR(VLOOKUP("STIMA26",'Operazioni'!$AC$2:$AE$3,3,FALSE),""))</f>
        <v/>
      </c>
      <c r="W67" s="21">
        <f>IF($A67="","",IF(U67&gt;0,U67*V67,0))</f>
        <v/>
      </c>
      <c r="X67" s="21">
        <f>IF($A67="","",T67-W67)</f>
        <v/>
      </c>
      <c r="Y67" s="19">
        <f>IF($A67="","",IFERROR(I67-H67,""))</f>
        <v/>
      </c>
      <c r="Z67" s="19">
        <f>IF($A67="","",IF(U67&gt;0,"Plusvalenza positiva",IF(U67&lt;0,"Minusvalenza / perdita","Pareggio")))</f>
        <v/>
      </c>
      <c r="AA67" s="17" t="n"/>
    </row>
    <row r="68">
      <c r="A68" s="11" t="n"/>
      <c r="B68" s="12" t="n"/>
      <c r="C68" s="12" t="n"/>
      <c r="D68" s="12" t="n"/>
      <c r="E68" s="12" t="n"/>
      <c r="F68" s="11" t="n"/>
      <c r="G68" s="11" t="n"/>
      <c r="H68" s="13" t="n"/>
      <c r="I68" s="13" t="n"/>
      <c r="J68" s="14" t="n"/>
      <c r="K68" s="14" t="n"/>
      <c r="L68" s="14" t="n"/>
      <c r="M68" s="14" t="n"/>
      <c r="N68" s="14" t="n"/>
      <c r="O68" s="14" t="n"/>
      <c r="P68" s="15">
        <f>IF($A68="","",SUM(J68:O68))</f>
        <v/>
      </c>
      <c r="Q68" s="14" t="n"/>
      <c r="R68" s="14" t="n"/>
      <c r="S68" s="14" t="n"/>
      <c r="T68" s="15">
        <f>IF($A68="","",Q68-SUM(R68:S68))</f>
        <v/>
      </c>
      <c r="U68" s="15">
        <f>IF($A68="","",T68-P68)</f>
        <v/>
      </c>
      <c r="V68" s="16">
        <f>IF($A68="","",IFERROR(VLOOKUP("STIMA26",'Operazioni'!$AC$2:$AE$3,3,FALSE),""))</f>
        <v/>
      </c>
      <c r="W68" s="15">
        <f>IF($A68="","",IF(U68&gt;0,U68*V68,0))</f>
        <v/>
      </c>
      <c r="X68" s="15">
        <f>IF($A68="","",T68-W68)</f>
        <v/>
      </c>
      <c r="Y68" s="11">
        <f>IF($A68="","",IFERROR(I68-H68,""))</f>
        <v/>
      </c>
      <c r="Z68" s="11">
        <f>IF($A68="","",IF(U68&gt;0,"Plusvalenza positiva",IF(U68&lt;0,"Minusvalenza / perdita","Pareggio")))</f>
        <v/>
      </c>
      <c r="AA68" s="12" t="n"/>
    </row>
    <row r="69">
      <c r="A69" s="19" t="n"/>
      <c r="B69" s="17" t="n"/>
      <c r="C69" s="17" t="n"/>
      <c r="D69" s="17" t="n"/>
      <c r="E69" s="17" t="n"/>
      <c r="F69" s="19" t="n"/>
      <c r="G69" s="19" t="n"/>
      <c r="H69" s="20" t="n"/>
      <c r="I69" s="20" t="n"/>
      <c r="J69" s="14" t="n"/>
      <c r="K69" s="14" t="n"/>
      <c r="L69" s="14" t="n"/>
      <c r="M69" s="14" t="n"/>
      <c r="N69" s="14" t="n"/>
      <c r="O69" s="14" t="n"/>
      <c r="P69" s="21">
        <f>IF($A69="","",SUM(J69:O69))</f>
        <v/>
      </c>
      <c r="Q69" s="14" t="n"/>
      <c r="R69" s="14" t="n"/>
      <c r="S69" s="14" t="n"/>
      <c r="T69" s="21">
        <f>IF($A69="","",Q69-SUM(R69:S69))</f>
        <v/>
      </c>
      <c r="U69" s="21">
        <f>IF($A69="","",T69-P69)</f>
        <v/>
      </c>
      <c r="V69" s="16">
        <f>IF($A69="","",IFERROR(VLOOKUP("STIMA26",'Operazioni'!$AC$2:$AE$3,3,FALSE),""))</f>
        <v/>
      </c>
      <c r="W69" s="21">
        <f>IF($A69="","",IF(U69&gt;0,U69*V69,0))</f>
        <v/>
      </c>
      <c r="X69" s="21">
        <f>IF($A69="","",T69-W69)</f>
        <v/>
      </c>
      <c r="Y69" s="19">
        <f>IF($A69="","",IFERROR(I69-H69,""))</f>
        <v/>
      </c>
      <c r="Z69" s="19">
        <f>IF($A69="","",IF(U69&gt;0,"Plusvalenza positiva",IF(U69&lt;0,"Minusvalenza / perdita","Pareggio")))</f>
        <v/>
      </c>
      <c r="AA69" s="17" t="n"/>
    </row>
    <row r="70">
      <c r="A70" s="11" t="n"/>
      <c r="B70" s="12" t="n"/>
      <c r="C70" s="12" t="n"/>
      <c r="D70" s="12" t="n"/>
      <c r="E70" s="12" t="n"/>
      <c r="F70" s="11" t="n"/>
      <c r="G70" s="11" t="n"/>
      <c r="H70" s="13" t="n"/>
      <c r="I70" s="13" t="n"/>
      <c r="J70" s="14" t="n"/>
      <c r="K70" s="14" t="n"/>
      <c r="L70" s="14" t="n"/>
      <c r="M70" s="14" t="n"/>
      <c r="N70" s="14" t="n"/>
      <c r="O70" s="14" t="n"/>
      <c r="P70" s="15">
        <f>IF($A70="","",SUM(J70:O70))</f>
        <v/>
      </c>
      <c r="Q70" s="14" t="n"/>
      <c r="R70" s="14" t="n"/>
      <c r="S70" s="14" t="n"/>
      <c r="T70" s="15">
        <f>IF($A70="","",Q70-SUM(R70:S70))</f>
        <v/>
      </c>
      <c r="U70" s="15">
        <f>IF($A70="","",T70-P70)</f>
        <v/>
      </c>
      <c r="V70" s="16">
        <f>IF($A70="","",IFERROR(VLOOKUP("STIMA26",'Operazioni'!$AC$2:$AE$3,3,FALSE),""))</f>
        <v/>
      </c>
      <c r="W70" s="15">
        <f>IF($A70="","",IF(U70&gt;0,U70*V70,0))</f>
        <v/>
      </c>
      <c r="X70" s="15">
        <f>IF($A70="","",T70-W70)</f>
        <v/>
      </c>
      <c r="Y70" s="11">
        <f>IF($A70="","",IFERROR(I70-H70,""))</f>
        <v/>
      </c>
      <c r="Z70" s="11">
        <f>IF($A70="","",IF(U70&gt;0,"Plusvalenza positiva",IF(U70&lt;0,"Minusvalenza / perdita","Pareggio")))</f>
        <v/>
      </c>
      <c r="AA70" s="12" t="n"/>
    </row>
    <row r="71">
      <c r="A71" s="19" t="n"/>
      <c r="B71" s="17" t="n"/>
      <c r="C71" s="17" t="n"/>
      <c r="D71" s="17" t="n"/>
      <c r="E71" s="17" t="n"/>
      <c r="F71" s="19" t="n"/>
      <c r="G71" s="19" t="n"/>
      <c r="H71" s="20" t="n"/>
      <c r="I71" s="20" t="n"/>
      <c r="J71" s="14" t="n"/>
      <c r="K71" s="14" t="n"/>
      <c r="L71" s="14" t="n"/>
      <c r="M71" s="14" t="n"/>
      <c r="N71" s="14" t="n"/>
      <c r="O71" s="14" t="n"/>
      <c r="P71" s="21">
        <f>IF($A71="","",SUM(J71:O71))</f>
        <v/>
      </c>
      <c r="Q71" s="14" t="n"/>
      <c r="R71" s="14" t="n"/>
      <c r="S71" s="14" t="n"/>
      <c r="T71" s="21">
        <f>IF($A71="","",Q71-SUM(R71:S71))</f>
        <v/>
      </c>
      <c r="U71" s="21">
        <f>IF($A71="","",T71-P71)</f>
        <v/>
      </c>
      <c r="V71" s="16">
        <f>IF($A71="","",IFERROR(VLOOKUP("STIMA26",'Operazioni'!$AC$2:$AE$3,3,FALSE),""))</f>
        <v/>
      </c>
      <c r="W71" s="21">
        <f>IF($A71="","",IF(U71&gt;0,U71*V71,0))</f>
        <v/>
      </c>
      <c r="X71" s="21">
        <f>IF($A71="","",T71-W71)</f>
        <v/>
      </c>
      <c r="Y71" s="19">
        <f>IF($A71="","",IFERROR(I71-H71,""))</f>
        <v/>
      </c>
      <c r="Z71" s="19">
        <f>IF($A71="","",IF(U71&gt;0,"Plusvalenza positiva",IF(U71&lt;0,"Minusvalenza / perdita","Pareggio")))</f>
        <v/>
      </c>
      <c r="AA71" s="17" t="n"/>
    </row>
    <row r="72">
      <c r="A72" s="11" t="n"/>
      <c r="B72" s="12" t="n"/>
      <c r="C72" s="12" t="n"/>
      <c r="D72" s="12" t="n"/>
      <c r="E72" s="12" t="n"/>
      <c r="F72" s="11" t="n"/>
      <c r="G72" s="11" t="n"/>
      <c r="H72" s="13" t="n"/>
      <c r="I72" s="13" t="n"/>
      <c r="J72" s="14" t="n"/>
      <c r="K72" s="14" t="n"/>
      <c r="L72" s="14" t="n"/>
      <c r="M72" s="14" t="n"/>
      <c r="N72" s="14" t="n"/>
      <c r="O72" s="14" t="n"/>
      <c r="P72" s="15">
        <f>IF($A72="","",SUM(J72:O72))</f>
        <v/>
      </c>
      <c r="Q72" s="14" t="n"/>
      <c r="R72" s="14" t="n"/>
      <c r="S72" s="14" t="n"/>
      <c r="T72" s="15">
        <f>IF($A72="","",Q72-SUM(R72:S72))</f>
        <v/>
      </c>
      <c r="U72" s="15">
        <f>IF($A72="","",T72-P72)</f>
        <v/>
      </c>
      <c r="V72" s="16">
        <f>IF($A72="","",IFERROR(VLOOKUP("STIMA26",'Operazioni'!$AC$2:$AE$3,3,FALSE),""))</f>
        <v/>
      </c>
      <c r="W72" s="15">
        <f>IF($A72="","",IF(U72&gt;0,U72*V72,0))</f>
        <v/>
      </c>
      <c r="X72" s="15">
        <f>IF($A72="","",T72-W72)</f>
        <v/>
      </c>
      <c r="Y72" s="11">
        <f>IF($A72="","",IFERROR(I72-H72,""))</f>
        <v/>
      </c>
      <c r="Z72" s="11">
        <f>IF($A72="","",IF(U72&gt;0,"Plusvalenza positiva",IF(U72&lt;0,"Minusvalenza / perdita","Pareggio")))</f>
        <v/>
      </c>
      <c r="AA72" s="12" t="n"/>
    </row>
    <row r="73">
      <c r="A73" s="19" t="n"/>
      <c r="B73" s="17" t="n"/>
      <c r="C73" s="17" t="n"/>
      <c r="D73" s="17" t="n"/>
      <c r="E73" s="17" t="n"/>
      <c r="F73" s="19" t="n"/>
      <c r="G73" s="19" t="n"/>
      <c r="H73" s="20" t="n"/>
      <c r="I73" s="20" t="n"/>
      <c r="J73" s="14" t="n"/>
      <c r="K73" s="14" t="n"/>
      <c r="L73" s="14" t="n"/>
      <c r="M73" s="14" t="n"/>
      <c r="N73" s="14" t="n"/>
      <c r="O73" s="14" t="n"/>
      <c r="P73" s="21">
        <f>IF($A73="","",SUM(J73:O73))</f>
        <v/>
      </c>
      <c r="Q73" s="14" t="n"/>
      <c r="R73" s="14" t="n"/>
      <c r="S73" s="14" t="n"/>
      <c r="T73" s="21">
        <f>IF($A73="","",Q73-SUM(R73:S73))</f>
        <v/>
      </c>
      <c r="U73" s="21">
        <f>IF($A73="","",T73-P73)</f>
        <v/>
      </c>
      <c r="V73" s="16">
        <f>IF($A73="","",IFERROR(VLOOKUP("STIMA26",'Operazioni'!$AC$2:$AE$3,3,FALSE),""))</f>
        <v/>
      </c>
      <c r="W73" s="21">
        <f>IF($A73="","",IF(U73&gt;0,U73*V73,0))</f>
        <v/>
      </c>
      <c r="X73" s="21">
        <f>IF($A73="","",T73-W73)</f>
        <v/>
      </c>
      <c r="Y73" s="19">
        <f>IF($A73="","",IFERROR(I73-H73,""))</f>
        <v/>
      </c>
      <c r="Z73" s="19">
        <f>IF($A73="","",IF(U73&gt;0,"Plusvalenza positiva",IF(U73&lt;0,"Minusvalenza / perdita","Pareggio")))</f>
        <v/>
      </c>
      <c r="AA73" s="17" t="n"/>
    </row>
    <row r="74">
      <c r="A74" s="11" t="n"/>
      <c r="B74" s="12" t="n"/>
      <c r="C74" s="12" t="n"/>
      <c r="D74" s="12" t="n"/>
      <c r="E74" s="12" t="n"/>
      <c r="F74" s="11" t="n"/>
      <c r="G74" s="11" t="n"/>
      <c r="H74" s="13" t="n"/>
      <c r="I74" s="13" t="n"/>
      <c r="J74" s="14" t="n"/>
      <c r="K74" s="14" t="n"/>
      <c r="L74" s="14" t="n"/>
      <c r="M74" s="14" t="n"/>
      <c r="N74" s="14" t="n"/>
      <c r="O74" s="14" t="n"/>
      <c r="P74" s="15">
        <f>IF($A74="","",SUM(J74:O74))</f>
        <v/>
      </c>
      <c r="Q74" s="14" t="n"/>
      <c r="R74" s="14" t="n"/>
      <c r="S74" s="14" t="n"/>
      <c r="T74" s="15">
        <f>IF($A74="","",Q74-SUM(R74:S74))</f>
        <v/>
      </c>
      <c r="U74" s="15">
        <f>IF($A74="","",T74-P74)</f>
        <v/>
      </c>
      <c r="V74" s="16">
        <f>IF($A74="","",IFERROR(VLOOKUP("STIMA26",'Operazioni'!$AC$2:$AE$3,3,FALSE),""))</f>
        <v/>
      </c>
      <c r="W74" s="15">
        <f>IF($A74="","",IF(U74&gt;0,U74*V74,0))</f>
        <v/>
      </c>
      <c r="X74" s="15">
        <f>IF($A74="","",T74-W74)</f>
        <v/>
      </c>
      <c r="Y74" s="11">
        <f>IF($A74="","",IFERROR(I74-H74,""))</f>
        <v/>
      </c>
      <c r="Z74" s="11">
        <f>IF($A74="","",IF(U74&gt;0,"Plusvalenza positiva",IF(U74&lt;0,"Minusvalenza / perdita","Pareggio")))</f>
        <v/>
      </c>
      <c r="AA74" s="12" t="n"/>
    </row>
    <row r="75">
      <c r="A75" s="19" t="n"/>
      <c r="B75" s="17" t="n"/>
      <c r="C75" s="17" t="n"/>
      <c r="D75" s="17" t="n"/>
      <c r="E75" s="17" t="n"/>
      <c r="F75" s="19" t="n"/>
      <c r="G75" s="19" t="n"/>
      <c r="H75" s="20" t="n"/>
      <c r="I75" s="20" t="n"/>
      <c r="J75" s="14" t="n"/>
      <c r="K75" s="14" t="n"/>
      <c r="L75" s="14" t="n"/>
      <c r="M75" s="14" t="n"/>
      <c r="N75" s="14" t="n"/>
      <c r="O75" s="14" t="n"/>
      <c r="P75" s="21">
        <f>IF($A75="","",SUM(J75:O75))</f>
        <v/>
      </c>
      <c r="Q75" s="14" t="n"/>
      <c r="R75" s="14" t="n"/>
      <c r="S75" s="14" t="n"/>
      <c r="T75" s="21">
        <f>IF($A75="","",Q75-SUM(R75:S75))</f>
        <v/>
      </c>
      <c r="U75" s="21">
        <f>IF($A75="","",T75-P75)</f>
        <v/>
      </c>
      <c r="V75" s="16">
        <f>IF($A75="","",IFERROR(VLOOKUP("STIMA26",'Operazioni'!$AC$2:$AE$3,3,FALSE),""))</f>
        <v/>
      </c>
      <c r="W75" s="21">
        <f>IF($A75="","",IF(U75&gt;0,U75*V75,0))</f>
        <v/>
      </c>
      <c r="X75" s="21">
        <f>IF($A75="","",T75-W75)</f>
        <v/>
      </c>
      <c r="Y75" s="19">
        <f>IF($A75="","",IFERROR(I75-H75,""))</f>
        <v/>
      </c>
      <c r="Z75" s="19">
        <f>IF($A75="","",IF(U75&gt;0,"Plusvalenza positiva",IF(U75&lt;0,"Minusvalenza / perdita","Pareggio")))</f>
        <v/>
      </c>
      <c r="AA75" s="17" t="n"/>
    </row>
    <row r="76">
      <c r="A76" s="11" t="n"/>
      <c r="B76" s="12" t="n"/>
      <c r="C76" s="12" t="n"/>
      <c r="D76" s="12" t="n"/>
      <c r="E76" s="12" t="n"/>
      <c r="F76" s="11" t="n"/>
      <c r="G76" s="11" t="n"/>
      <c r="H76" s="13" t="n"/>
      <c r="I76" s="13" t="n"/>
      <c r="J76" s="14" t="n"/>
      <c r="K76" s="14" t="n"/>
      <c r="L76" s="14" t="n"/>
      <c r="M76" s="14" t="n"/>
      <c r="N76" s="14" t="n"/>
      <c r="O76" s="14" t="n"/>
      <c r="P76" s="15">
        <f>IF($A76="","",SUM(J76:O76))</f>
        <v/>
      </c>
      <c r="Q76" s="14" t="n"/>
      <c r="R76" s="14" t="n"/>
      <c r="S76" s="14" t="n"/>
      <c r="T76" s="15">
        <f>IF($A76="","",Q76-SUM(R76:S76))</f>
        <v/>
      </c>
      <c r="U76" s="15">
        <f>IF($A76="","",T76-P76)</f>
        <v/>
      </c>
      <c r="V76" s="16">
        <f>IF($A76="","",IFERROR(VLOOKUP("STIMA26",'Operazioni'!$AC$2:$AE$3,3,FALSE),""))</f>
        <v/>
      </c>
      <c r="W76" s="15">
        <f>IF($A76="","",IF(U76&gt;0,U76*V76,0))</f>
        <v/>
      </c>
      <c r="X76" s="15">
        <f>IF($A76="","",T76-W76)</f>
        <v/>
      </c>
      <c r="Y76" s="11">
        <f>IF($A76="","",IFERROR(I76-H76,""))</f>
        <v/>
      </c>
      <c r="Z76" s="11">
        <f>IF($A76="","",IF(U76&gt;0,"Plusvalenza positiva",IF(U76&lt;0,"Minusvalenza / perdita","Pareggio")))</f>
        <v/>
      </c>
      <c r="AA76" s="12" t="n"/>
    </row>
    <row r="77">
      <c r="A77" s="19" t="n"/>
      <c r="B77" s="17" t="n"/>
      <c r="C77" s="17" t="n"/>
      <c r="D77" s="17" t="n"/>
      <c r="E77" s="17" t="n"/>
      <c r="F77" s="19" t="n"/>
      <c r="G77" s="19" t="n"/>
      <c r="H77" s="20" t="n"/>
      <c r="I77" s="20" t="n"/>
      <c r="J77" s="14" t="n"/>
      <c r="K77" s="14" t="n"/>
      <c r="L77" s="14" t="n"/>
      <c r="M77" s="14" t="n"/>
      <c r="N77" s="14" t="n"/>
      <c r="O77" s="14" t="n"/>
      <c r="P77" s="21">
        <f>IF($A77="","",SUM(J77:O77))</f>
        <v/>
      </c>
      <c r="Q77" s="14" t="n"/>
      <c r="R77" s="14" t="n"/>
      <c r="S77" s="14" t="n"/>
      <c r="T77" s="21">
        <f>IF($A77="","",Q77-SUM(R77:S77))</f>
        <v/>
      </c>
      <c r="U77" s="21">
        <f>IF($A77="","",T77-P77)</f>
        <v/>
      </c>
      <c r="V77" s="16">
        <f>IF($A77="","",IFERROR(VLOOKUP("STIMA26",'Operazioni'!$AC$2:$AE$3,3,FALSE),""))</f>
        <v/>
      </c>
      <c r="W77" s="21">
        <f>IF($A77="","",IF(U77&gt;0,U77*V77,0))</f>
        <v/>
      </c>
      <c r="X77" s="21">
        <f>IF($A77="","",T77-W77)</f>
        <v/>
      </c>
      <c r="Y77" s="19">
        <f>IF($A77="","",IFERROR(I77-H77,""))</f>
        <v/>
      </c>
      <c r="Z77" s="19">
        <f>IF($A77="","",IF(U77&gt;0,"Plusvalenza positiva",IF(U77&lt;0,"Minusvalenza / perdita","Pareggio")))</f>
        <v/>
      </c>
      <c r="AA77" s="17" t="n"/>
    </row>
    <row r="78">
      <c r="A78" s="11" t="n"/>
      <c r="B78" s="12" t="n"/>
      <c r="C78" s="12" t="n"/>
      <c r="D78" s="12" t="n"/>
      <c r="E78" s="12" t="n"/>
      <c r="F78" s="11" t="n"/>
      <c r="G78" s="11" t="n"/>
      <c r="H78" s="13" t="n"/>
      <c r="I78" s="13" t="n"/>
      <c r="J78" s="14" t="n"/>
      <c r="K78" s="14" t="n"/>
      <c r="L78" s="14" t="n"/>
      <c r="M78" s="14" t="n"/>
      <c r="N78" s="14" t="n"/>
      <c r="O78" s="14" t="n"/>
      <c r="P78" s="15">
        <f>IF($A78="","",SUM(J78:O78))</f>
        <v/>
      </c>
      <c r="Q78" s="14" t="n"/>
      <c r="R78" s="14" t="n"/>
      <c r="S78" s="14" t="n"/>
      <c r="T78" s="15">
        <f>IF($A78="","",Q78-SUM(R78:S78))</f>
        <v/>
      </c>
      <c r="U78" s="15">
        <f>IF($A78="","",T78-P78)</f>
        <v/>
      </c>
      <c r="V78" s="16">
        <f>IF($A78="","",IFERROR(VLOOKUP("STIMA26",'Operazioni'!$AC$2:$AE$3,3,FALSE),""))</f>
        <v/>
      </c>
      <c r="W78" s="15">
        <f>IF($A78="","",IF(U78&gt;0,U78*V78,0))</f>
        <v/>
      </c>
      <c r="X78" s="15">
        <f>IF($A78="","",T78-W78)</f>
        <v/>
      </c>
      <c r="Y78" s="11">
        <f>IF($A78="","",IFERROR(I78-H78,""))</f>
        <v/>
      </c>
      <c r="Z78" s="11">
        <f>IF($A78="","",IF(U78&gt;0,"Plusvalenza positiva",IF(U78&lt;0,"Minusvalenza / perdita","Pareggio")))</f>
        <v/>
      </c>
      <c r="AA78" s="12" t="n"/>
    </row>
    <row r="79">
      <c r="A79" s="19" t="n"/>
      <c r="B79" s="17" t="n"/>
      <c r="C79" s="17" t="n"/>
      <c r="D79" s="17" t="n"/>
      <c r="E79" s="17" t="n"/>
      <c r="F79" s="19" t="n"/>
      <c r="G79" s="19" t="n"/>
      <c r="H79" s="20" t="n"/>
      <c r="I79" s="20" t="n"/>
      <c r="J79" s="14" t="n"/>
      <c r="K79" s="14" t="n"/>
      <c r="L79" s="14" t="n"/>
      <c r="M79" s="14" t="n"/>
      <c r="N79" s="14" t="n"/>
      <c r="O79" s="14" t="n"/>
      <c r="P79" s="21">
        <f>IF($A79="","",SUM(J79:O79))</f>
        <v/>
      </c>
      <c r="Q79" s="14" t="n"/>
      <c r="R79" s="14" t="n"/>
      <c r="S79" s="14" t="n"/>
      <c r="T79" s="21">
        <f>IF($A79="","",Q79-SUM(R79:S79))</f>
        <v/>
      </c>
      <c r="U79" s="21">
        <f>IF($A79="","",T79-P79)</f>
        <v/>
      </c>
      <c r="V79" s="16">
        <f>IF($A79="","",IFERROR(VLOOKUP("STIMA26",'Operazioni'!$AC$2:$AE$3,3,FALSE),""))</f>
        <v/>
      </c>
      <c r="W79" s="21">
        <f>IF($A79="","",IF(U79&gt;0,U79*V79,0))</f>
        <v/>
      </c>
      <c r="X79" s="21">
        <f>IF($A79="","",T79-W79)</f>
        <v/>
      </c>
      <c r="Y79" s="19">
        <f>IF($A79="","",IFERROR(I79-H79,""))</f>
        <v/>
      </c>
      <c r="Z79" s="19">
        <f>IF($A79="","",IF(U79&gt;0,"Plusvalenza positiva",IF(U79&lt;0,"Minusvalenza / perdita","Pareggio")))</f>
        <v/>
      </c>
      <c r="AA79" s="17" t="n"/>
    </row>
    <row r="80">
      <c r="A80" s="11" t="n"/>
      <c r="B80" s="12" t="n"/>
      <c r="C80" s="12" t="n"/>
      <c r="D80" s="12" t="n"/>
      <c r="E80" s="12" t="n"/>
      <c r="F80" s="11" t="n"/>
      <c r="G80" s="11" t="n"/>
      <c r="H80" s="13" t="n"/>
      <c r="I80" s="13" t="n"/>
      <c r="J80" s="14" t="n"/>
      <c r="K80" s="14" t="n"/>
      <c r="L80" s="14" t="n"/>
      <c r="M80" s="14" t="n"/>
      <c r="N80" s="14" t="n"/>
      <c r="O80" s="14" t="n"/>
      <c r="P80" s="15">
        <f>IF($A80="","",SUM(J80:O80))</f>
        <v/>
      </c>
      <c r="Q80" s="14" t="n"/>
      <c r="R80" s="14" t="n"/>
      <c r="S80" s="14" t="n"/>
      <c r="T80" s="15">
        <f>IF($A80="","",Q80-SUM(R80:S80))</f>
        <v/>
      </c>
      <c r="U80" s="15">
        <f>IF($A80="","",T80-P80)</f>
        <v/>
      </c>
      <c r="V80" s="16">
        <f>IF($A80="","",IFERROR(VLOOKUP("STIMA26",'Operazioni'!$AC$2:$AE$3,3,FALSE),""))</f>
        <v/>
      </c>
      <c r="W80" s="15">
        <f>IF($A80="","",IF(U80&gt;0,U80*V80,0))</f>
        <v/>
      </c>
      <c r="X80" s="15">
        <f>IF($A80="","",T80-W80)</f>
        <v/>
      </c>
      <c r="Y80" s="11">
        <f>IF($A80="","",IFERROR(I80-H80,""))</f>
        <v/>
      </c>
      <c r="Z80" s="11">
        <f>IF($A80="","",IF(U80&gt;0,"Plusvalenza positiva",IF(U80&lt;0,"Minusvalenza / perdita","Pareggio")))</f>
        <v/>
      </c>
      <c r="AA80" s="12" t="n"/>
    </row>
    <row r="81">
      <c r="A81" s="19" t="n"/>
      <c r="B81" s="17" t="n"/>
      <c r="C81" s="17" t="n"/>
      <c r="D81" s="17" t="n"/>
      <c r="E81" s="17" t="n"/>
      <c r="F81" s="19" t="n"/>
      <c r="G81" s="19" t="n"/>
      <c r="H81" s="20" t="n"/>
      <c r="I81" s="20" t="n"/>
      <c r="J81" s="14" t="n"/>
      <c r="K81" s="14" t="n"/>
      <c r="L81" s="14" t="n"/>
      <c r="M81" s="14" t="n"/>
      <c r="N81" s="14" t="n"/>
      <c r="O81" s="14" t="n"/>
      <c r="P81" s="21">
        <f>IF($A81="","",SUM(J81:O81))</f>
        <v/>
      </c>
      <c r="Q81" s="14" t="n"/>
      <c r="R81" s="14" t="n"/>
      <c r="S81" s="14" t="n"/>
      <c r="T81" s="21">
        <f>IF($A81="","",Q81-SUM(R81:S81))</f>
        <v/>
      </c>
      <c r="U81" s="21">
        <f>IF($A81="","",T81-P81)</f>
        <v/>
      </c>
      <c r="V81" s="16">
        <f>IF($A81="","",IFERROR(VLOOKUP("STIMA26",'Operazioni'!$AC$2:$AE$3,3,FALSE),""))</f>
        <v/>
      </c>
      <c r="W81" s="21">
        <f>IF($A81="","",IF(U81&gt;0,U81*V81,0))</f>
        <v/>
      </c>
      <c r="X81" s="21">
        <f>IF($A81="","",T81-W81)</f>
        <v/>
      </c>
      <c r="Y81" s="19">
        <f>IF($A81="","",IFERROR(I81-H81,""))</f>
        <v/>
      </c>
      <c r="Z81" s="19">
        <f>IF($A81="","",IF(U81&gt;0,"Plusvalenza positiva",IF(U81&lt;0,"Minusvalenza / perdita","Pareggio")))</f>
        <v/>
      </c>
      <c r="AA81" s="17" t="n"/>
    </row>
    <row r="82">
      <c r="A82" s="11" t="n"/>
      <c r="B82" s="12" t="n"/>
      <c r="C82" s="12" t="n"/>
      <c r="D82" s="12" t="n"/>
      <c r="E82" s="12" t="n"/>
      <c r="F82" s="11" t="n"/>
      <c r="G82" s="11" t="n"/>
      <c r="H82" s="13" t="n"/>
      <c r="I82" s="13" t="n"/>
      <c r="J82" s="14" t="n"/>
      <c r="K82" s="14" t="n"/>
      <c r="L82" s="14" t="n"/>
      <c r="M82" s="14" t="n"/>
      <c r="N82" s="14" t="n"/>
      <c r="O82" s="14" t="n"/>
      <c r="P82" s="15">
        <f>IF($A82="","",SUM(J82:O82))</f>
        <v/>
      </c>
      <c r="Q82" s="14" t="n"/>
      <c r="R82" s="14" t="n"/>
      <c r="S82" s="14" t="n"/>
      <c r="T82" s="15">
        <f>IF($A82="","",Q82-SUM(R82:S82))</f>
        <v/>
      </c>
      <c r="U82" s="15">
        <f>IF($A82="","",T82-P82)</f>
        <v/>
      </c>
      <c r="V82" s="16">
        <f>IF($A82="","",IFERROR(VLOOKUP("STIMA26",'Operazioni'!$AC$2:$AE$3,3,FALSE),""))</f>
        <v/>
      </c>
      <c r="W82" s="15">
        <f>IF($A82="","",IF(U82&gt;0,U82*V82,0))</f>
        <v/>
      </c>
      <c r="X82" s="15">
        <f>IF($A82="","",T82-W82)</f>
        <v/>
      </c>
      <c r="Y82" s="11">
        <f>IF($A82="","",IFERROR(I82-H82,""))</f>
        <v/>
      </c>
      <c r="Z82" s="11">
        <f>IF($A82="","",IF(U82&gt;0,"Plusvalenza positiva",IF(U82&lt;0,"Minusvalenza / perdita","Pareggio")))</f>
        <v/>
      </c>
      <c r="AA82" s="12" t="n"/>
    </row>
    <row r="83">
      <c r="A83" s="19" t="n"/>
      <c r="B83" s="17" t="n"/>
      <c r="C83" s="17" t="n"/>
      <c r="D83" s="17" t="n"/>
      <c r="E83" s="17" t="n"/>
      <c r="F83" s="19" t="n"/>
      <c r="G83" s="19" t="n"/>
      <c r="H83" s="20" t="n"/>
      <c r="I83" s="20" t="n"/>
      <c r="J83" s="14" t="n"/>
      <c r="K83" s="14" t="n"/>
      <c r="L83" s="14" t="n"/>
      <c r="M83" s="14" t="n"/>
      <c r="N83" s="14" t="n"/>
      <c r="O83" s="14" t="n"/>
      <c r="P83" s="21">
        <f>IF($A83="","",SUM(J83:O83))</f>
        <v/>
      </c>
      <c r="Q83" s="14" t="n"/>
      <c r="R83" s="14" t="n"/>
      <c r="S83" s="14" t="n"/>
      <c r="T83" s="21">
        <f>IF($A83="","",Q83-SUM(R83:S83))</f>
        <v/>
      </c>
      <c r="U83" s="21">
        <f>IF($A83="","",T83-P83)</f>
        <v/>
      </c>
      <c r="V83" s="16">
        <f>IF($A83="","",IFERROR(VLOOKUP("STIMA26",'Operazioni'!$AC$2:$AE$3,3,FALSE),""))</f>
        <v/>
      </c>
      <c r="W83" s="21">
        <f>IF($A83="","",IF(U83&gt;0,U83*V83,0))</f>
        <v/>
      </c>
      <c r="X83" s="21">
        <f>IF($A83="","",T83-W83)</f>
        <v/>
      </c>
      <c r="Y83" s="19">
        <f>IF($A83="","",IFERROR(I83-H83,""))</f>
        <v/>
      </c>
      <c r="Z83" s="19">
        <f>IF($A83="","",IF(U83&gt;0,"Plusvalenza positiva",IF(U83&lt;0,"Minusvalenza / perdita","Pareggio")))</f>
        <v/>
      </c>
      <c r="AA83" s="17" t="n"/>
    </row>
    <row r="84">
      <c r="A84" s="11" t="n"/>
      <c r="B84" s="12" t="n"/>
      <c r="C84" s="12" t="n"/>
      <c r="D84" s="12" t="n"/>
      <c r="E84" s="12" t="n"/>
      <c r="F84" s="11" t="n"/>
      <c r="G84" s="11" t="n"/>
      <c r="H84" s="13" t="n"/>
      <c r="I84" s="13" t="n"/>
      <c r="J84" s="14" t="n"/>
      <c r="K84" s="14" t="n"/>
      <c r="L84" s="14" t="n"/>
      <c r="M84" s="14" t="n"/>
      <c r="N84" s="14" t="n"/>
      <c r="O84" s="14" t="n"/>
      <c r="P84" s="15">
        <f>IF($A84="","",SUM(J84:O84))</f>
        <v/>
      </c>
      <c r="Q84" s="14" t="n"/>
      <c r="R84" s="14" t="n"/>
      <c r="S84" s="14" t="n"/>
      <c r="T84" s="15">
        <f>IF($A84="","",Q84-SUM(R84:S84))</f>
        <v/>
      </c>
      <c r="U84" s="15">
        <f>IF($A84="","",T84-P84)</f>
        <v/>
      </c>
      <c r="V84" s="16">
        <f>IF($A84="","",IFERROR(VLOOKUP("STIMA26",'Operazioni'!$AC$2:$AE$3,3,FALSE),""))</f>
        <v/>
      </c>
      <c r="W84" s="15">
        <f>IF($A84="","",IF(U84&gt;0,U84*V84,0))</f>
        <v/>
      </c>
      <c r="X84" s="15">
        <f>IF($A84="","",T84-W84)</f>
        <v/>
      </c>
      <c r="Y84" s="11">
        <f>IF($A84="","",IFERROR(I84-H84,""))</f>
        <v/>
      </c>
      <c r="Z84" s="11">
        <f>IF($A84="","",IF(U84&gt;0,"Plusvalenza positiva",IF(U84&lt;0,"Minusvalenza / perdita","Pareggio")))</f>
        <v/>
      </c>
      <c r="AA84" s="12" t="n"/>
    </row>
    <row r="85">
      <c r="A85" s="19" t="n"/>
      <c r="B85" s="17" t="n"/>
      <c r="C85" s="17" t="n"/>
      <c r="D85" s="17" t="n"/>
      <c r="E85" s="17" t="n"/>
      <c r="F85" s="19" t="n"/>
      <c r="G85" s="19" t="n"/>
      <c r="H85" s="20" t="n"/>
      <c r="I85" s="20" t="n"/>
      <c r="J85" s="14" t="n"/>
      <c r="K85" s="14" t="n"/>
      <c r="L85" s="14" t="n"/>
      <c r="M85" s="14" t="n"/>
      <c r="N85" s="14" t="n"/>
      <c r="O85" s="14" t="n"/>
      <c r="P85" s="21">
        <f>IF($A85="","",SUM(J85:O85))</f>
        <v/>
      </c>
      <c r="Q85" s="14" t="n"/>
      <c r="R85" s="14" t="n"/>
      <c r="S85" s="14" t="n"/>
      <c r="T85" s="21">
        <f>IF($A85="","",Q85-SUM(R85:S85))</f>
        <v/>
      </c>
      <c r="U85" s="21">
        <f>IF($A85="","",T85-P85)</f>
        <v/>
      </c>
      <c r="V85" s="16">
        <f>IF($A85="","",IFERROR(VLOOKUP("STIMA26",'Operazioni'!$AC$2:$AE$3,3,FALSE),""))</f>
        <v/>
      </c>
      <c r="W85" s="21">
        <f>IF($A85="","",IF(U85&gt;0,U85*V85,0))</f>
        <v/>
      </c>
      <c r="X85" s="21">
        <f>IF($A85="","",T85-W85)</f>
        <v/>
      </c>
      <c r="Y85" s="19">
        <f>IF($A85="","",IFERROR(I85-H85,""))</f>
        <v/>
      </c>
      <c r="Z85" s="19">
        <f>IF($A85="","",IF(U85&gt;0,"Plusvalenza positiva",IF(U85&lt;0,"Minusvalenza / perdita","Pareggio")))</f>
        <v/>
      </c>
      <c r="AA85" s="17" t="n"/>
    </row>
    <row r="86">
      <c r="A86" s="11" t="n"/>
      <c r="B86" s="12" t="n"/>
      <c r="C86" s="12" t="n"/>
      <c r="D86" s="12" t="n"/>
      <c r="E86" s="12" t="n"/>
      <c r="F86" s="11" t="n"/>
      <c r="G86" s="11" t="n"/>
      <c r="H86" s="13" t="n"/>
      <c r="I86" s="13" t="n"/>
      <c r="J86" s="14" t="n"/>
      <c r="K86" s="14" t="n"/>
      <c r="L86" s="14" t="n"/>
      <c r="M86" s="14" t="n"/>
      <c r="N86" s="14" t="n"/>
      <c r="O86" s="14" t="n"/>
      <c r="P86" s="15">
        <f>IF($A86="","",SUM(J86:O86))</f>
        <v/>
      </c>
      <c r="Q86" s="14" t="n"/>
      <c r="R86" s="14" t="n"/>
      <c r="S86" s="14" t="n"/>
      <c r="T86" s="15">
        <f>IF($A86="","",Q86-SUM(R86:S86))</f>
        <v/>
      </c>
      <c r="U86" s="15">
        <f>IF($A86="","",T86-P86)</f>
        <v/>
      </c>
      <c r="V86" s="16">
        <f>IF($A86="","",IFERROR(VLOOKUP("STIMA26",'Operazioni'!$AC$2:$AE$3,3,FALSE),""))</f>
        <v/>
      </c>
      <c r="W86" s="15">
        <f>IF($A86="","",IF(U86&gt;0,U86*V86,0))</f>
        <v/>
      </c>
      <c r="X86" s="15">
        <f>IF($A86="","",T86-W86)</f>
        <v/>
      </c>
      <c r="Y86" s="11">
        <f>IF($A86="","",IFERROR(I86-H86,""))</f>
        <v/>
      </c>
      <c r="Z86" s="11">
        <f>IF($A86="","",IF(U86&gt;0,"Plusvalenza positiva",IF(U86&lt;0,"Minusvalenza / perdita","Pareggio")))</f>
        <v/>
      </c>
      <c r="AA86" s="12" t="n"/>
    </row>
    <row r="87">
      <c r="A87" s="19" t="n"/>
      <c r="B87" s="17" t="n"/>
      <c r="C87" s="17" t="n"/>
      <c r="D87" s="17" t="n"/>
      <c r="E87" s="17" t="n"/>
      <c r="F87" s="19" t="n"/>
      <c r="G87" s="19" t="n"/>
      <c r="H87" s="20" t="n"/>
      <c r="I87" s="20" t="n"/>
      <c r="J87" s="14" t="n"/>
      <c r="K87" s="14" t="n"/>
      <c r="L87" s="14" t="n"/>
      <c r="M87" s="14" t="n"/>
      <c r="N87" s="14" t="n"/>
      <c r="O87" s="14" t="n"/>
      <c r="P87" s="21">
        <f>IF($A87="","",SUM(J87:O87))</f>
        <v/>
      </c>
      <c r="Q87" s="14" t="n"/>
      <c r="R87" s="14" t="n"/>
      <c r="S87" s="14" t="n"/>
      <c r="T87" s="21">
        <f>IF($A87="","",Q87-SUM(R87:S87))</f>
        <v/>
      </c>
      <c r="U87" s="21">
        <f>IF($A87="","",T87-P87)</f>
        <v/>
      </c>
      <c r="V87" s="16">
        <f>IF($A87="","",IFERROR(VLOOKUP("STIMA26",'Operazioni'!$AC$2:$AE$3,3,FALSE),""))</f>
        <v/>
      </c>
      <c r="W87" s="21">
        <f>IF($A87="","",IF(U87&gt;0,U87*V87,0))</f>
        <v/>
      </c>
      <c r="X87" s="21">
        <f>IF($A87="","",T87-W87)</f>
        <v/>
      </c>
      <c r="Y87" s="19">
        <f>IF($A87="","",IFERROR(I87-H87,""))</f>
        <v/>
      </c>
      <c r="Z87" s="19">
        <f>IF($A87="","",IF(U87&gt;0,"Plusvalenza positiva",IF(U87&lt;0,"Minusvalenza / perdita","Pareggio")))</f>
        <v/>
      </c>
      <c r="AA87" s="17" t="n"/>
    </row>
    <row r="88">
      <c r="A88" s="11" t="n"/>
      <c r="B88" s="12" t="n"/>
      <c r="C88" s="12" t="n"/>
      <c r="D88" s="12" t="n"/>
      <c r="E88" s="12" t="n"/>
      <c r="F88" s="11" t="n"/>
      <c r="G88" s="11" t="n"/>
      <c r="H88" s="13" t="n"/>
      <c r="I88" s="13" t="n"/>
      <c r="J88" s="14" t="n"/>
      <c r="K88" s="14" t="n"/>
      <c r="L88" s="14" t="n"/>
      <c r="M88" s="14" t="n"/>
      <c r="N88" s="14" t="n"/>
      <c r="O88" s="14" t="n"/>
      <c r="P88" s="15">
        <f>IF($A88="","",SUM(J88:O88))</f>
        <v/>
      </c>
      <c r="Q88" s="14" t="n"/>
      <c r="R88" s="14" t="n"/>
      <c r="S88" s="14" t="n"/>
      <c r="T88" s="15">
        <f>IF($A88="","",Q88-SUM(R88:S88))</f>
        <v/>
      </c>
      <c r="U88" s="15">
        <f>IF($A88="","",T88-P88)</f>
        <v/>
      </c>
      <c r="V88" s="16">
        <f>IF($A88="","",IFERROR(VLOOKUP("STIMA26",'Operazioni'!$AC$2:$AE$3,3,FALSE),""))</f>
        <v/>
      </c>
      <c r="W88" s="15">
        <f>IF($A88="","",IF(U88&gt;0,U88*V88,0))</f>
        <v/>
      </c>
      <c r="X88" s="15">
        <f>IF($A88="","",T88-W88)</f>
        <v/>
      </c>
      <c r="Y88" s="11">
        <f>IF($A88="","",IFERROR(I88-H88,""))</f>
        <v/>
      </c>
      <c r="Z88" s="11">
        <f>IF($A88="","",IF(U88&gt;0,"Plusvalenza positiva",IF(U88&lt;0,"Minusvalenza / perdita","Pareggio")))</f>
        <v/>
      </c>
      <c r="AA88" s="12" t="n"/>
    </row>
    <row r="89">
      <c r="A89" s="19" t="n"/>
      <c r="B89" s="17" t="n"/>
      <c r="C89" s="17" t="n"/>
      <c r="D89" s="17" t="n"/>
      <c r="E89" s="17" t="n"/>
      <c r="F89" s="19" t="n"/>
      <c r="G89" s="19" t="n"/>
      <c r="H89" s="20" t="n"/>
      <c r="I89" s="20" t="n"/>
      <c r="J89" s="14" t="n"/>
      <c r="K89" s="14" t="n"/>
      <c r="L89" s="14" t="n"/>
      <c r="M89" s="14" t="n"/>
      <c r="N89" s="14" t="n"/>
      <c r="O89" s="14" t="n"/>
      <c r="P89" s="21">
        <f>IF($A89="","",SUM(J89:O89))</f>
        <v/>
      </c>
      <c r="Q89" s="14" t="n"/>
      <c r="R89" s="14" t="n"/>
      <c r="S89" s="14" t="n"/>
      <c r="T89" s="21">
        <f>IF($A89="","",Q89-SUM(R89:S89))</f>
        <v/>
      </c>
      <c r="U89" s="21">
        <f>IF($A89="","",T89-P89)</f>
        <v/>
      </c>
      <c r="V89" s="16">
        <f>IF($A89="","",IFERROR(VLOOKUP("STIMA26",'Operazioni'!$AC$2:$AE$3,3,FALSE),""))</f>
        <v/>
      </c>
      <c r="W89" s="21">
        <f>IF($A89="","",IF(U89&gt;0,U89*V89,0))</f>
        <v/>
      </c>
      <c r="X89" s="21">
        <f>IF($A89="","",T89-W89)</f>
        <v/>
      </c>
      <c r="Y89" s="19">
        <f>IF($A89="","",IFERROR(I89-H89,""))</f>
        <v/>
      </c>
      <c r="Z89" s="19">
        <f>IF($A89="","",IF(U89&gt;0,"Plusvalenza positiva",IF(U89&lt;0,"Minusvalenza / perdita","Pareggio")))</f>
        <v/>
      </c>
      <c r="AA89" s="17" t="n"/>
    </row>
    <row r="90">
      <c r="A90" s="11" t="n"/>
      <c r="B90" s="12" t="n"/>
      <c r="C90" s="12" t="n"/>
      <c r="D90" s="12" t="n"/>
      <c r="E90" s="12" t="n"/>
      <c r="F90" s="11" t="n"/>
      <c r="G90" s="11" t="n"/>
      <c r="H90" s="13" t="n"/>
      <c r="I90" s="13" t="n"/>
      <c r="J90" s="14" t="n"/>
      <c r="K90" s="14" t="n"/>
      <c r="L90" s="14" t="n"/>
      <c r="M90" s="14" t="n"/>
      <c r="N90" s="14" t="n"/>
      <c r="O90" s="14" t="n"/>
      <c r="P90" s="15">
        <f>IF($A90="","",SUM(J90:O90))</f>
        <v/>
      </c>
      <c r="Q90" s="14" t="n"/>
      <c r="R90" s="14" t="n"/>
      <c r="S90" s="14" t="n"/>
      <c r="T90" s="15">
        <f>IF($A90="","",Q90-SUM(R90:S90))</f>
        <v/>
      </c>
      <c r="U90" s="15">
        <f>IF($A90="","",T90-P90)</f>
        <v/>
      </c>
      <c r="V90" s="16">
        <f>IF($A90="","",IFERROR(VLOOKUP("STIMA26",'Operazioni'!$AC$2:$AE$3,3,FALSE),""))</f>
        <v/>
      </c>
      <c r="W90" s="15">
        <f>IF($A90="","",IF(U90&gt;0,U90*V90,0))</f>
        <v/>
      </c>
      <c r="X90" s="15">
        <f>IF($A90="","",T90-W90)</f>
        <v/>
      </c>
      <c r="Y90" s="11">
        <f>IF($A90="","",IFERROR(I90-H90,""))</f>
        <v/>
      </c>
      <c r="Z90" s="11">
        <f>IF($A90="","",IF(U90&gt;0,"Plusvalenza positiva",IF(U90&lt;0,"Minusvalenza / perdita","Pareggio")))</f>
        <v/>
      </c>
      <c r="AA90" s="12" t="n"/>
    </row>
    <row r="91">
      <c r="A91" s="19" t="n"/>
      <c r="B91" s="17" t="n"/>
      <c r="C91" s="17" t="n"/>
      <c r="D91" s="17" t="n"/>
      <c r="E91" s="17" t="n"/>
      <c r="F91" s="19" t="n"/>
      <c r="G91" s="19" t="n"/>
      <c r="H91" s="20" t="n"/>
      <c r="I91" s="20" t="n"/>
      <c r="J91" s="14" t="n"/>
      <c r="K91" s="14" t="n"/>
      <c r="L91" s="14" t="n"/>
      <c r="M91" s="14" t="n"/>
      <c r="N91" s="14" t="n"/>
      <c r="O91" s="14" t="n"/>
      <c r="P91" s="21">
        <f>IF($A91="","",SUM(J91:O91))</f>
        <v/>
      </c>
      <c r="Q91" s="14" t="n"/>
      <c r="R91" s="14" t="n"/>
      <c r="S91" s="14" t="n"/>
      <c r="T91" s="21">
        <f>IF($A91="","",Q91-SUM(R91:S91))</f>
        <v/>
      </c>
      <c r="U91" s="21">
        <f>IF($A91="","",T91-P91)</f>
        <v/>
      </c>
      <c r="V91" s="16">
        <f>IF($A91="","",IFERROR(VLOOKUP("STIMA26",'Operazioni'!$AC$2:$AE$3,3,FALSE),""))</f>
        <v/>
      </c>
      <c r="W91" s="21">
        <f>IF($A91="","",IF(U91&gt;0,U91*V91,0))</f>
        <v/>
      </c>
      <c r="X91" s="21">
        <f>IF($A91="","",T91-W91)</f>
        <v/>
      </c>
      <c r="Y91" s="19">
        <f>IF($A91="","",IFERROR(I91-H91,""))</f>
        <v/>
      </c>
      <c r="Z91" s="19">
        <f>IF($A91="","",IF(U91&gt;0,"Plusvalenza positiva",IF(U91&lt;0,"Minusvalenza / perdita","Pareggio")))</f>
        <v/>
      </c>
      <c r="AA91" s="17" t="n"/>
    </row>
    <row r="92">
      <c r="A92" s="11" t="n"/>
      <c r="B92" s="12" t="n"/>
      <c r="C92" s="12" t="n"/>
      <c r="D92" s="12" t="n"/>
      <c r="E92" s="12" t="n"/>
      <c r="F92" s="11" t="n"/>
      <c r="G92" s="11" t="n"/>
      <c r="H92" s="13" t="n"/>
      <c r="I92" s="13" t="n"/>
      <c r="J92" s="14" t="n"/>
      <c r="K92" s="14" t="n"/>
      <c r="L92" s="14" t="n"/>
      <c r="M92" s="14" t="n"/>
      <c r="N92" s="14" t="n"/>
      <c r="O92" s="14" t="n"/>
      <c r="P92" s="15">
        <f>IF($A92="","",SUM(J92:O92))</f>
        <v/>
      </c>
      <c r="Q92" s="14" t="n"/>
      <c r="R92" s="14" t="n"/>
      <c r="S92" s="14" t="n"/>
      <c r="T92" s="15">
        <f>IF($A92="","",Q92-SUM(R92:S92))</f>
        <v/>
      </c>
      <c r="U92" s="15">
        <f>IF($A92="","",T92-P92)</f>
        <v/>
      </c>
      <c r="V92" s="16">
        <f>IF($A92="","",IFERROR(VLOOKUP("STIMA26",'Operazioni'!$AC$2:$AE$3,3,FALSE),""))</f>
        <v/>
      </c>
      <c r="W92" s="15">
        <f>IF($A92="","",IF(U92&gt;0,U92*V92,0))</f>
        <v/>
      </c>
      <c r="X92" s="15">
        <f>IF($A92="","",T92-W92)</f>
        <v/>
      </c>
      <c r="Y92" s="11">
        <f>IF($A92="","",IFERROR(I92-H92,""))</f>
        <v/>
      </c>
      <c r="Z92" s="11">
        <f>IF($A92="","",IF(U92&gt;0,"Plusvalenza positiva",IF(U92&lt;0,"Minusvalenza / perdita","Pareggio")))</f>
        <v/>
      </c>
      <c r="AA92" s="12" t="n"/>
    </row>
    <row r="93">
      <c r="A93" s="19" t="n"/>
      <c r="B93" s="17" t="n"/>
      <c r="C93" s="17" t="n"/>
      <c r="D93" s="17" t="n"/>
      <c r="E93" s="17" t="n"/>
      <c r="F93" s="19" t="n"/>
      <c r="G93" s="19" t="n"/>
      <c r="H93" s="20" t="n"/>
      <c r="I93" s="20" t="n"/>
      <c r="J93" s="14" t="n"/>
      <c r="K93" s="14" t="n"/>
      <c r="L93" s="14" t="n"/>
      <c r="M93" s="14" t="n"/>
      <c r="N93" s="14" t="n"/>
      <c r="O93" s="14" t="n"/>
      <c r="P93" s="21">
        <f>IF($A93="","",SUM(J93:O93))</f>
        <v/>
      </c>
      <c r="Q93" s="14" t="n"/>
      <c r="R93" s="14" t="n"/>
      <c r="S93" s="14" t="n"/>
      <c r="T93" s="21">
        <f>IF($A93="","",Q93-SUM(R93:S93))</f>
        <v/>
      </c>
      <c r="U93" s="21">
        <f>IF($A93="","",T93-P93)</f>
        <v/>
      </c>
      <c r="V93" s="16">
        <f>IF($A93="","",IFERROR(VLOOKUP("STIMA26",'Operazioni'!$AC$2:$AE$3,3,FALSE),""))</f>
        <v/>
      </c>
      <c r="W93" s="21">
        <f>IF($A93="","",IF(U93&gt;0,U93*V93,0))</f>
        <v/>
      </c>
      <c r="X93" s="21">
        <f>IF($A93="","",T93-W93)</f>
        <v/>
      </c>
      <c r="Y93" s="19">
        <f>IF($A93="","",IFERROR(I93-H93,""))</f>
        <v/>
      </c>
      <c r="Z93" s="19">
        <f>IF($A93="","",IF(U93&gt;0,"Plusvalenza positiva",IF(U93&lt;0,"Minusvalenza / perdita","Pareggio")))</f>
        <v/>
      </c>
      <c r="AA93" s="17" t="n"/>
    </row>
    <row r="94">
      <c r="A94" s="11" t="n"/>
      <c r="B94" s="12" t="n"/>
      <c r="C94" s="12" t="n"/>
      <c r="D94" s="12" t="n"/>
      <c r="E94" s="12" t="n"/>
      <c r="F94" s="11" t="n"/>
      <c r="G94" s="11" t="n"/>
      <c r="H94" s="13" t="n"/>
      <c r="I94" s="13" t="n"/>
      <c r="J94" s="14" t="n"/>
      <c r="K94" s="14" t="n"/>
      <c r="L94" s="14" t="n"/>
      <c r="M94" s="14" t="n"/>
      <c r="N94" s="14" t="n"/>
      <c r="O94" s="14" t="n"/>
      <c r="P94" s="15">
        <f>IF($A94="","",SUM(J94:O94))</f>
        <v/>
      </c>
      <c r="Q94" s="14" t="n"/>
      <c r="R94" s="14" t="n"/>
      <c r="S94" s="14" t="n"/>
      <c r="T94" s="15">
        <f>IF($A94="","",Q94-SUM(R94:S94))</f>
        <v/>
      </c>
      <c r="U94" s="15">
        <f>IF($A94="","",T94-P94)</f>
        <v/>
      </c>
      <c r="V94" s="16">
        <f>IF($A94="","",IFERROR(VLOOKUP("STIMA26",'Operazioni'!$AC$2:$AE$3,3,FALSE),""))</f>
        <v/>
      </c>
      <c r="W94" s="15">
        <f>IF($A94="","",IF(U94&gt;0,U94*V94,0))</f>
        <v/>
      </c>
      <c r="X94" s="15">
        <f>IF($A94="","",T94-W94)</f>
        <v/>
      </c>
      <c r="Y94" s="11">
        <f>IF($A94="","",IFERROR(I94-H94,""))</f>
        <v/>
      </c>
      <c r="Z94" s="11">
        <f>IF($A94="","",IF(U94&gt;0,"Plusvalenza positiva",IF(U94&lt;0,"Minusvalenza / perdita","Pareggio")))</f>
        <v/>
      </c>
      <c r="AA94" s="12" t="n"/>
    </row>
    <row r="95">
      <c r="A95" s="19" t="n"/>
      <c r="B95" s="17" t="n"/>
      <c r="C95" s="17" t="n"/>
      <c r="D95" s="17" t="n"/>
      <c r="E95" s="17" t="n"/>
      <c r="F95" s="19" t="n"/>
      <c r="G95" s="19" t="n"/>
      <c r="H95" s="20" t="n"/>
      <c r="I95" s="20" t="n"/>
      <c r="J95" s="14" t="n"/>
      <c r="K95" s="14" t="n"/>
      <c r="L95" s="14" t="n"/>
      <c r="M95" s="14" t="n"/>
      <c r="N95" s="14" t="n"/>
      <c r="O95" s="14" t="n"/>
      <c r="P95" s="21">
        <f>IF($A95="","",SUM(J95:O95))</f>
        <v/>
      </c>
      <c r="Q95" s="14" t="n"/>
      <c r="R95" s="14" t="n"/>
      <c r="S95" s="14" t="n"/>
      <c r="T95" s="21">
        <f>IF($A95="","",Q95-SUM(R95:S95))</f>
        <v/>
      </c>
      <c r="U95" s="21">
        <f>IF($A95="","",T95-P95)</f>
        <v/>
      </c>
      <c r="V95" s="16">
        <f>IF($A95="","",IFERROR(VLOOKUP("STIMA26",'Operazioni'!$AC$2:$AE$3,3,FALSE),""))</f>
        <v/>
      </c>
      <c r="W95" s="21">
        <f>IF($A95="","",IF(U95&gt;0,U95*V95,0))</f>
        <v/>
      </c>
      <c r="X95" s="21">
        <f>IF($A95="","",T95-W95)</f>
        <v/>
      </c>
      <c r="Y95" s="19">
        <f>IF($A95="","",IFERROR(I95-H95,""))</f>
        <v/>
      </c>
      <c r="Z95" s="19">
        <f>IF($A95="","",IF(U95&gt;0,"Plusvalenza positiva",IF(U95&lt;0,"Minusvalenza / perdita","Pareggio")))</f>
        <v/>
      </c>
      <c r="AA95" s="17" t="n"/>
    </row>
    <row r="96">
      <c r="A96" s="11" t="n"/>
      <c r="B96" s="12" t="n"/>
      <c r="C96" s="12" t="n"/>
      <c r="D96" s="12" t="n"/>
      <c r="E96" s="12" t="n"/>
      <c r="F96" s="11" t="n"/>
      <c r="G96" s="11" t="n"/>
      <c r="H96" s="13" t="n"/>
      <c r="I96" s="13" t="n"/>
      <c r="J96" s="14" t="n"/>
      <c r="K96" s="14" t="n"/>
      <c r="L96" s="14" t="n"/>
      <c r="M96" s="14" t="n"/>
      <c r="N96" s="14" t="n"/>
      <c r="O96" s="14" t="n"/>
      <c r="P96" s="15">
        <f>IF($A96="","",SUM(J96:O96))</f>
        <v/>
      </c>
      <c r="Q96" s="14" t="n"/>
      <c r="R96" s="14" t="n"/>
      <c r="S96" s="14" t="n"/>
      <c r="T96" s="15">
        <f>IF($A96="","",Q96-SUM(R96:S96))</f>
        <v/>
      </c>
      <c r="U96" s="15">
        <f>IF($A96="","",T96-P96)</f>
        <v/>
      </c>
      <c r="V96" s="16">
        <f>IF($A96="","",IFERROR(VLOOKUP("STIMA26",'Operazioni'!$AC$2:$AE$3,3,FALSE),""))</f>
        <v/>
      </c>
      <c r="W96" s="15">
        <f>IF($A96="","",IF(U96&gt;0,U96*V96,0))</f>
        <v/>
      </c>
      <c r="X96" s="15">
        <f>IF($A96="","",T96-W96)</f>
        <v/>
      </c>
      <c r="Y96" s="11">
        <f>IF($A96="","",IFERROR(I96-H96,""))</f>
        <v/>
      </c>
      <c r="Z96" s="11">
        <f>IF($A96="","",IF(U96&gt;0,"Plusvalenza positiva",IF(U96&lt;0,"Minusvalenza / perdita","Pareggio")))</f>
        <v/>
      </c>
      <c r="AA96" s="12" t="n"/>
    </row>
    <row r="97">
      <c r="A97" s="19" t="n"/>
      <c r="B97" s="17" t="n"/>
      <c r="C97" s="17" t="n"/>
      <c r="D97" s="17" t="n"/>
      <c r="E97" s="17" t="n"/>
      <c r="F97" s="19" t="n"/>
      <c r="G97" s="19" t="n"/>
      <c r="H97" s="20" t="n"/>
      <c r="I97" s="20" t="n"/>
      <c r="J97" s="14" t="n"/>
      <c r="K97" s="14" t="n"/>
      <c r="L97" s="14" t="n"/>
      <c r="M97" s="14" t="n"/>
      <c r="N97" s="14" t="n"/>
      <c r="O97" s="14" t="n"/>
      <c r="P97" s="21">
        <f>IF($A97="","",SUM(J97:O97))</f>
        <v/>
      </c>
      <c r="Q97" s="14" t="n"/>
      <c r="R97" s="14" t="n"/>
      <c r="S97" s="14" t="n"/>
      <c r="T97" s="21">
        <f>IF($A97="","",Q97-SUM(R97:S97))</f>
        <v/>
      </c>
      <c r="U97" s="21">
        <f>IF($A97="","",T97-P97)</f>
        <v/>
      </c>
      <c r="V97" s="16">
        <f>IF($A97="","",IFERROR(VLOOKUP("STIMA26",'Operazioni'!$AC$2:$AE$3,3,FALSE),""))</f>
        <v/>
      </c>
      <c r="W97" s="21">
        <f>IF($A97="","",IF(U97&gt;0,U97*V97,0))</f>
        <v/>
      </c>
      <c r="X97" s="21">
        <f>IF($A97="","",T97-W97)</f>
        <v/>
      </c>
      <c r="Y97" s="19">
        <f>IF($A97="","",IFERROR(I97-H97,""))</f>
        <v/>
      </c>
      <c r="Z97" s="19">
        <f>IF($A97="","",IF(U97&gt;0,"Plusvalenza positiva",IF(U97&lt;0,"Minusvalenza / perdita","Pareggio")))</f>
        <v/>
      </c>
      <c r="AA97" s="17" t="n"/>
    </row>
    <row r="98">
      <c r="A98" s="11" t="n"/>
      <c r="B98" s="12" t="n"/>
      <c r="C98" s="12" t="n"/>
      <c r="D98" s="12" t="n"/>
      <c r="E98" s="12" t="n"/>
      <c r="F98" s="11" t="n"/>
      <c r="G98" s="11" t="n"/>
      <c r="H98" s="13" t="n"/>
      <c r="I98" s="13" t="n"/>
      <c r="J98" s="14" t="n"/>
      <c r="K98" s="14" t="n"/>
      <c r="L98" s="14" t="n"/>
      <c r="M98" s="14" t="n"/>
      <c r="N98" s="14" t="n"/>
      <c r="O98" s="14" t="n"/>
      <c r="P98" s="15">
        <f>IF($A98="","",SUM(J98:O98))</f>
        <v/>
      </c>
      <c r="Q98" s="14" t="n"/>
      <c r="R98" s="14" t="n"/>
      <c r="S98" s="14" t="n"/>
      <c r="T98" s="15">
        <f>IF($A98="","",Q98-SUM(R98:S98))</f>
        <v/>
      </c>
      <c r="U98" s="15">
        <f>IF($A98="","",T98-P98)</f>
        <v/>
      </c>
      <c r="V98" s="16">
        <f>IF($A98="","",IFERROR(VLOOKUP("STIMA26",'Operazioni'!$AC$2:$AE$3,3,FALSE),""))</f>
        <v/>
      </c>
      <c r="W98" s="15">
        <f>IF($A98="","",IF(U98&gt;0,U98*V98,0))</f>
        <v/>
      </c>
      <c r="X98" s="15">
        <f>IF($A98="","",T98-W98)</f>
        <v/>
      </c>
      <c r="Y98" s="11">
        <f>IF($A98="","",IFERROR(I98-H98,""))</f>
        <v/>
      </c>
      <c r="Z98" s="11">
        <f>IF($A98="","",IF(U98&gt;0,"Plusvalenza positiva",IF(U98&lt;0,"Minusvalenza / perdita","Pareggio")))</f>
        <v/>
      </c>
      <c r="AA98" s="12" t="n"/>
    </row>
    <row r="99">
      <c r="A99" s="19" t="n"/>
      <c r="B99" s="17" t="n"/>
      <c r="C99" s="17" t="n"/>
      <c r="D99" s="17" t="n"/>
      <c r="E99" s="17" t="n"/>
      <c r="F99" s="19" t="n"/>
      <c r="G99" s="19" t="n"/>
      <c r="H99" s="20" t="n"/>
      <c r="I99" s="20" t="n"/>
      <c r="J99" s="14" t="n"/>
      <c r="K99" s="14" t="n"/>
      <c r="L99" s="14" t="n"/>
      <c r="M99" s="14" t="n"/>
      <c r="N99" s="14" t="n"/>
      <c r="O99" s="14" t="n"/>
      <c r="P99" s="21">
        <f>IF($A99="","",SUM(J99:O99))</f>
        <v/>
      </c>
      <c r="Q99" s="14" t="n"/>
      <c r="R99" s="14" t="n"/>
      <c r="S99" s="14" t="n"/>
      <c r="T99" s="21">
        <f>IF($A99="","",Q99-SUM(R99:S99))</f>
        <v/>
      </c>
      <c r="U99" s="21">
        <f>IF($A99="","",T99-P99)</f>
        <v/>
      </c>
      <c r="V99" s="16">
        <f>IF($A99="","",IFERROR(VLOOKUP("STIMA26",'Operazioni'!$AC$2:$AE$3,3,FALSE),""))</f>
        <v/>
      </c>
      <c r="W99" s="21">
        <f>IF($A99="","",IF(U99&gt;0,U99*V99,0))</f>
        <v/>
      </c>
      <c r="X99" s="21">
        <f>IF($A99="","",T99-W99)</f>
        <v/>
      </c>
      <c r="Y99" s="19">
        <f>IF($A99="","",IFERROR(I99-H99,""))</f>
        <v/>
      </c>
      <c r="Z99" s="19">
        <f>IF($A99="","",IF(U99&gt;0,"Plusvalenza positiva",IF(U99&lt;0,"Minusvalenza / perdita","Pareggio")))</f>
        <v/>
      </c>
      <c r="AA99" s="17" t="n"/>
    </row>
    <row r="100">
      <c r="A100" s="11" t="n"/>
      <c r="B100" s="12" t="n"/>
      <c r="C100" s="12" t="n"/>
      <c r="D100" s="12" t="n"/>
      <c r="E100" s="12" t="n"/>
      <c r="F100" s="11" t="n"/>
      <c r="G100" s="11" t="n"/>
      <c r="H100" s="13" t="n"/>
      <c r="I100" s="13" t="n"/>
      <c r="J100" s="14" t="n"/>
      <c r="K100" s="14" t="n"/>
      <c r="L100" s="14" t="n"/>
      <c r="M100" s="14" t="n"/>
      <c r="N100" s="14" t="n"/>
      <c r="O100" s="14" t="n"/>
      <c r="P100" s="15">
        <f>IF($A100="","",SUM(J100:O100))</f>
        <v/>
      </c>
      <c r="Q100" s="14" t="n"/>
      <c r="R100" s="14" t="n"/>
      <c r="S100" s="14" t="n"/>
      <c r="T100" s="15">
        <f>IF($A100="","",Q100-SUM(R100:S100))</f>
        <v/>
      </c>
      <c r="U100" s="15">
        <f>IF($A100="","",T100-P100)</f>
        <v/>
      </c>
      <c r="V100" s="16">
        <f>IF($A100="","",IFERROR(VLOOKUP("STIMA26",'Operazioni'!$AC$2:$AE$3,3,FALSE),""))</f>
        <v/>
      </c>
      <c r="W100" s="15">
        <f>IF($A100="","",IF(U100&gt;0,U100*V100,0))</f>
        <v/>
      </c>
      <c r="X100" s="15">
        <f>IF($A100="","",T100-W100)</f>
        <v/>
      </c>
      <c r="Y100" s="11">
        <f>IF($A100="","",IFERROR(I100-H100,""))</f>
        <v/>
      </c>
      <c r="Z100" s="11">
        <f>IF($A100="","",IF(U100&gt;0,"Plusvalenza positiva",IF(U100&lt;0,"Minusvalenza / perdita","Pareggio")))</f>
        <v/>
      </c>
      <c r="AA100" s="12" t="n"/>
    </row>
    <row r="101">
      <c r="A101" s="19" t="n"/>
      <c r="B101" s="17" t="n"/>
      <c r="C101" s="17" t="n"/>
      <c r="D101" s="17" t="n"/>
      <c r="E101" s="17" t="n"/>
      <c r="F101" s="19" t="n"/>
      <c r="G101" s="19" t="n"/>
      <c r="H101" s="20" t="n"/>
      <c r="I101" s="20" t="n"/>
      <c r="J101" s="14" t="n"/>
      <c r="K101" s="14" t="n"/>
      <c r="L101" s="14" t="n"/>
      <c r="M101" s="14" t="n"/>
      <c r="N101" s="14" t="n"/>
      <c r="O101" s="14" t="n"/>
      <c r="P101" s="21">
        <f>IF($A101="","",SUM(J101:O101))</f>
        <v/>
      </c>
      <c r="Q101" s="14" t="n"/>
      <c r="R101" s="14" t="n"/>
      <c r="S101" s="14" t="n"/>
      <c r="T101" s="21">
        <f>IF($A101="","",Q101-SUM(R101:S101))</f>
        <v/>
      </c>
      <c r="U101" s="21">
        <f>IF($A101="","",T101-P101)</f>
        <v/>
      </c>
      <c r="V101" s="16">
        <f>IF($A101="","",IFERROR(VLOOKUP("STIMA26",'Operazioni'!$AC$2:$AE$3,3,FALSE),""))</f>
        <v/>
      </c>
      <c r="W101" s="21">
        <f>IF($A101="","",IF(U101&gt;0,U101*V101,0))</f>
        <v/>
      </c>
      <c r="X101" s="21">
        <f>IF($A101="","",T101-W101)</f>
        <v/>
      </c>
      <c r="Y101" s="19">
        <f>IF($A101="","",IFERROR(I101-H101,""))</f>
        <v/>
      </c>
      <c r="Z101" s="19">
        <f>IF($A101="","",IF(U101&gt;0,"Plusvalenza positiva",IF(U101&lt;0,"Minusvalenza / perdita","Pareggio")))</f>
        <v/>
      </c>
      <c r="AA101" s="17" t="n"/>
    </row>
  </sheetData>
  <autoFilter ref="A1:AA101"/>
  <conditionalFormatting sqref="U2:U101">
    <cfRule type="expression" priority="1" dxfId="0">
      <formula>U2&gt;0</formula>
    </cfRule>
    <cfRule type="expression" priority="2" dxfId="1">
      <formula>U2&lt;0</formula>
    </cfRule>
  </conditionalFormatting>
  <conditionalFormatting sqref="Z2:Z101">
    <cfRule type="expression" priority="3" dxfId="0">
      <formula>Z2="Plusvalenza positiva"</formula>
    </cfRule>
    <cfRule type="expression" priority="4" dxfId="1">
      <formula>Z2="Minusvalenza / perdita"</formula>
    </cfRule>
  </conditionalFormatting>
  <dataValidations count="3">
    <dataValidation sqref="J2:O101 Q2:S101" showErrorMessage="1" showInputMessage="1" allowBlank="1" errorTitle="Importo non valido" error="Inserire un importo numerico maggiore o uguale a zero." promptTitle="Importo modificabile" prompt="Inserire un valore in euro documentabile." type="decimal" operator="greaterThanOrEqual">
      <formula1>0</formula1>
    </dataValidation>
    <dataValidation sqref="V2:V101 AE3" showErrorMessage="1" showInputMessage="1" allowBlank="1" errorTitle="Aliquota non valida" error="Inserire un valore percentuale compreso tra 0% e 100%." promptTitle="Aliquota fiscale stimata" prompt="Verificare l'aliquota con un professionista." type="decimal" operator="between">
      <formula1>0</formula1>
      <formula2>1</formula2>
    </dataValidation>
    <dataValidation sqref="H2:I101" showErrorMessage="1" showInputMessage="1" allowBlank="1" errorTitle="Data non valida" error="Inserire una data valida." promptTitle="Data operazione" prompt="Inserire la data di acquisto o vendita." type="date" operator="greaterThan">
      <formula1>1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4" customWidth="1" min="3" max="3"/>
    <col width="4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</cols>
  <sheetData>
    <row r="1">
      <c r="A1" s="22" t="inlineStr">
        <is>
          <t>Dashboard plusvalenza terreni edificabili</t>
        </is>
      </c>
    </row>
    <row r="2"/>
    <row r="3">
      <c r="A3" s="4" t="inlineStr">
        <is>
          <t>Indicatore</t>
        </is>
      </c>
      <c r="B3" s="4" t="inlineStr">
        <is>
          <t>Valore</t>
        </is>
      </c>
    </row>
    <row r="4">
      <c r="A4" s="23" t="inlineStr">
        <is>
          <t>Numero operazioni</t>
        </is>
      </c>
      <c r="B4" s="24">
        <f>COUNTIF('Operazioni'!$A$2:$A$101,"&lt;&gt;")</f>
        <v/>
      </c>
    </row>
    <row r="5">
      <c r="A5" s="25" t="inlineStr">
        <is>
          <t>Plusvalenza totale</t>
        </is>
      </c>
      <c r="B5" s="26">
        <f>SUM('Operazioni'!$U$2:$U$101)</f>
        <v/>
      </c>
    </row>
    <row r="6">
      <c r="A6" s="23" t="inlineStr">
        <is>
          <t>Plusvalenza media</t>
        </is>
      </c>
      <c r="B6" s="26">
        <f>IFERROR(AVERAGE('Operazioni'!$U$2:$U$101),0)</f>
        <v/>
      </c>
    </row>
    <row r="7">
      <c r="A7" s="25" t="inlineStr">
        <is>
          <t>Imposta stimata totale</t>
        </is>
      </c>
      <c r="B7" s="26">
        <f>SUM('Operazioni'!$W$2:$W$101)</f>
        <v/>
      </c>
    </row>
    <row r="8">
      <c r="A8" s="23" t="inlineStr">
        <is>
          <t>Netto complessivo dopo imposta</t>
        </is>
      </c>
      <c r="B8" s="26">
        <f>SUM('Operazioni'!$X$2:$X$101)</f>
        <v/>
      </c>
    </row>
    <row r="9">
      <c r="A9" s="25" t="inlineStr">
        <is>
          <t>Operazioni con plusvalenza</t>
        </is>
      </c>
      <c r="B9" s="24">
        <f>COUNTIF('Operazioni'!$Z$2:$Z$101,"Plusvalenza positiva")</f>
        <v/>
      </c>
    </row>
    <row r="10">
      <c r="A10" s="23" t="inlineStr">
        <is>
          <t>Margine medio sulla vendita</t>
        </is>
      </c>
      <c r="B10" s="27">
        <f>IFERROR(AVERAGEIF('Operazioni'!$T$2:$T$101,"&gt;0",'Operazioni'!$U$2:$U$101)/AVERAGEIF('Operazioni'!$T$2:$T$101,"&gt;0",'Operazioni'!$T$2:$T$101),0)</f>
        <v/>
      </c>
    </row>
    <row r="11"/>
    <row r="12">
      <c r="A12" s="28" t="inlineStr">
        <is>
          <t>I grafici includono tutte le 100 righe operative predisposte e ignorano le righe prive di dati.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2026-09-08T19:26:07Z</dcterms:created>
  <dcterms:modified xmlns:dcterms="http://purl.org/dc/terms/" xmlns:xsi="http://www.w3.org/2001/XMLSchema-instance" xsi:type="dcterms:W3CDTF">2026-09-08T19:26:07Z</dcterms:modified>
</cp:coreProperties>
</file>