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lcolo Acquisti" sheetId="1" state="visible" r:id="rId1"/>
    <sheet xmlns:r="http://schemas.openxmlformats.org/officeDocument/2006/relationships" name="Riepilogo" sheetId="2" state="visible" r:id="rId2"/>
    <sheet xmlns:r="http://schemas.openxmlformats.org/officeDocument/2006/relationships" name="Parametri" sheetId="3" state="visible" r:id="rId3"/>
  </sheets>
  <definedNames>
    <definedName name="_xlnm._FilterDatabase" localSheetId="0" hidden="1">'Calcolo Acquisti'!$A$3:$AA$103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.##0,00 &quot;€&quot;"/>
    <numFmt numFmtId="166" formatCode="0,00%"/>
    <numFmt numFmtId="167" formatCode="#.##0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i val="1"/>
      <color rgb="00475569"/>
      <sz val="10"/>
    </font>
  </fonts>
  <fills count="7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14B8A6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2" fillId="2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center" vertical="center" wrapText="1"/>
    </xf>
    <xf numFmtId="164" fontId="3" fillId="5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left" vertical="center" wrapText="1"/>
    </xf>
    <xf numFmtId="165" fontId="3" fillId="5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6" fontId="3" fillId="4" borderId="1" applyAlignment="1" pivotButton="0" quotePrefix="0" xfId="0">
      <alignment horizontal="right" vertical="center"/>
    </xf>
    <xf numFmtId="0" fontId="3" fillId="4" borderId="1" applyAlignment="1" pivotButton="0" quotePrefix="0" xfId="0">
      <alignment horizontal="center" vertical="center" wrapText="1"/>
    </xf>
    <xf numFmtId="165" fontId="3" fillId="6" borderId="1" applyAlignment="1" pivotButton="0" quotePrefix="0" xfId="0">
      <alignment horizontal="right" vertical="center"/>
    </xf>
    <xf numFmtId="166" fontId="3" fillId="6" borderId="1" applyAlignment="1" pivotButton="0" quotePrefix="0" xfId="0">
      <alignment horizontal="right" vertical="center"/>
    </xf>
    <xf numFmtId="0" fontId="3" fillId="6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4" fillId="4" borderId="1" applyAlignment="1" pivotButton="0" quotePrefix="0" xfId="0">
      <alignment horizontal="left" vertical="center" wrapText="1"/>
    </xf>
    <xf numFmtId="167" fontId="3" fillId="4" borderId="1" applyAlignment="1" pivotButton="0" quotePrefix="0" xfId="0">
      <alignment horizontal="right" vertical="center"/>
    </xf>
    <xf numFmtId="0" fontId="4" fillId="6" borderId="1" applyAlignment="1" pivotButton="0" quotePrefix="0" xfId="0">
      <alignment horizontal="left" vertical="center" wrapText="1"/>
    </xf>
    <xf numFmtId="166" fontId="3" fillId="5" borderId="1" applyAlignment="1" pivotButton="0" quotePrefix="0" xfId="0">
      <alignment horizontal="right" vertical="center"/>
    </xf>
    <xf numFmtId="167" fontId="3" fillId="5" borderId="1" applyAlignment="1" pivotButton="0" quotePrefix="0" xfId="0">
      <alignment horizontal="right" vertical="center"/>
    </xf>
    <xf numFmtId="167" fontId="3" fillId="6" borderId="1" applyAlignment="1" pivotButton="0" quotePrefix="0" xfId="0">
      <alignment horizontal="right" vertical="center"/>
    </xf>
    <xf numFmtId="0" fontId="3" fillId="4" borderId="1" applyAlignment="1" pivotButton="0" quotePrefix="0" xfId="0">
      <alignment horizontal="left" vertical="center" wrapText="1"/>
    </xf>
    <xf numFmtId="0" fontId="3" fillId="6" borderId="1" applyAlignment="1" pivotButton="0" quotePrefix="0" xfId="0">
      <alignment horizontal="left" vertical="center" wrapText="1"/>
    </xf>
    <xf numFmtId="0" fontId="2" fillId="2" borderId="1" pivotButton="0" quotePrefix="0" xfId="0"/>
    <xf numFmtId="0" fontId="5" fillId="5" borderId="1" applyAlignment="1" pivotButton="0" quotePrefix="0" xfId="0">
      <alignment horizontal="left" vertical="center" wrapText="1"/>
    </xf>
    <xf numFmtId="164" fontId="3" fillId="5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right" vertical="center"/>
    </xf>
    <xf numFmtId="165" fontId="3" fillId="4" borderId="1" applyAlignment="1" pivotButton="0" quotePrefix="0" xfId="0">
      <alignment horizontal="right" vertical="center"/>
    </xf>
    <xf numFmtId="166" fontId="3" fillId="4" borderId="1" applyAlignment="1" pivotButton="0" quotePrefix="0" xfId="0">
      <alignment horizontal="right" vertical="center"/>
    </xf>
    <xf numFmtId="165" fontId="3" fillId="6" borderId="1" applyAlignment="1" pivotButton="0" quotePrefix="0" xfId="0">
      <alignment horizontal="right" vertical="center"/>
    </xf>
    <xf numFmtId="166" fontId="3" fillId="6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right" vertical="center"/>
    </xf>
  </cellXfs>
  <cellStyles count="1">
    <cellStyle name="Normal" xfId="0" builtinId="0" hidden="0"/>
  </cellStyles>
  <dxfs count="3">
    <dxf>
      <font>
        <name val="Calibri"/>
        <b val="1"/>
        <color rgb="0022C55E"/>
        <sz val="10"/>
      </font>
      <fill>
        <patternFill patternType="solid">
          <fgColor rgb="00DCFCE7"/>
        </patternFill>
      </fill>
    </dxf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ont>
        <name val="Calibri"/>
        <b val="1"/>
        <color rgb="0022C55E"/>
        <sz val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Imposte totali per pratica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'Calcolo Acquisti'!U3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solidFill>
                <a:srgbClr val="0F766E"/>
              </a:solidFill>
              <a:prstDash val="solid"/>
            </a:ln>
          </spPr>
          <cat>
            <numRef>
              <f>'Calcolo Acquisti'!$A$4:$A$103</f>
            </numRef>
          </cat>
          <val>
            <numRef>
              <f>'Calcolo Acquisti'!$U$4:$U$103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Pratiche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Composizione delle imposte</a:t>
            </a:r>
          </a:p>
        </rich>
      </tx>
    </title>
    <plotArea>
      <pieChart>
        <varyColors val="1"/>
        <ser>
          <idx val="0"/>
          <order val="0"/>
          <tx>
            <strRef>
              <f>'Riepilogo'!E11</f>
            </strRef>
          </tx>
          <spPr>
            <a:ln xmlns:a="http://schemas.openxmlformats.org/drawingml/2006/main">
              <a:solidFill>
                <a:srgbClr val="FFFFFF"/>
              </a:solidFill>
              <a:prstDash val="solid"/>
            </a:ln>
          </spPr>
          <cat>
            <numRef>
              <f>'Riepilogo'!$D$12:$D$16</f>
            </numRef>
          </cat>
          <val>
            <numRef>
              <f>'Riepilogo'!$E$12:$E$16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Prezzo di acquisto ed esborso complessivo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'Calcolo Acquisti'!H3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solidFill>
                <a:srgbClr val="14B8A6"/>
              </a:solidFill>
              <a:prstDash val="solid"/>
            </a:ln>
          </spPr>
          <cat>
            <numRef>
              <f>'Calcolo Acquisti'!$A$4:$A$103</f>
            </numRef>
          </cat>
          <val>
            <numRef>
              <f>'Calcolo Acquisti'!$H$4:$H$103</f>
            </numRef>
          </val>
        </ser>
        <ser>
          <idx val="1"/>
          <order val="1"/>
          <tx>
            <strRef>
              <f>'Calcolo Acquisti'!Y3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solidFill>
                <a:srgbClr val="22C55E"/>
              </a:solidFill>
              <a:prstDash val="solid"/>
            </a:ln>
          </spPr>
          <cat>
            <numRef>
              <f>'Calcolo Acquisti'!$A$4:$A$103</f>
            </numRef>
          </cat>
          <val>
            <numRef>
              <f>'Calcolo Acquisti'!$Y$4:$Y$103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Euro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Pratiche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15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15</row>
      <rowOff>0</rowOff>
    </from>
    <ext cx="468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32</row>
      <rowOff>0</rowOff>
    </from>
    <ext cx="6480000" cy="360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A10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5" customWidth="1" min="1" max="1"/>
    <col width="14" customWidth="1" min="2" max="2"/>
    <col width="21" customWidth="1" min="3" max="3"/>
    <col width="25" customWidth="1" min="4" max="4"/>
    <col width="30" customWidth="1" min="5" max="5"/>
    <col width="17" customWidth="1" min="6" max="6"/>
    <col width="23" customWidth="1" min="7" max="7"/>
    <col width="17" customWidth="1" min="8" max="8"/>
    <col width="16" customWidth="1" min="9" max="9"/>
    <col width="19" customWidth="1" min="10" max="10"/>
    <col width="16" customWidth="1" min="11" max="11"/>
    <col width="20" customWidth="1" min="12" max="12"/>
    <col width="18" customWidth="1" min="13" max="13"/>
    <col width="17" customWidth="1" min="14" max="14"/>
    <col width="15" customWidth="1" min="15" max="15"/>
    <col width="18" customWidth="1" min="16" max="16"/>
    <col width="20" customWidth="1" min="17" max="17"/>
    <col width="19" customWidth="1" min="18" max="18"/>
    <col width="20" customWidth="1" min="19" max="19"/>
    <col width="17" customWidth="1" min="20" max="20"/>
    <col width="20" customWidth="1" min="21" max="21"/>
    <col width="17" customWidth="1" min="22" max="22"/>
    <col width="21" customWidth="1" min="23" max="23"/>
    <col width="20" customWidth="1" min="24" max="24"/>
    <col width="24" customWidth="1" min="25" max="25"/>
    <col width="22" customWidth="1" min="26" max="26"/>
    <col width="32" customWidth="1" min="27" max="27"/>
  </cols>
  <sheetData>
    <row r="1" ht="28" customHeight="1">
      <c r="A1" s="1" t="inlineStr">
        <is>
          <t>Calcolo imposte acquisto prima casa</t>
        </is>
      </c>
    </row>
    <row r="2" ht="22" customHeight="1">
      <c r="A2" s="2" t="inlineStr">
        <is>
          <t>Inserire i dati nelle celle gialle. Le colonne con calcoli si aggiornano automaticamente.</t>
        </is>
      </c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</row>
    <row r="3" ht="42" customHeight="1">
      <c r="A3" s="4" t="inlineStr">
        <is>
          <t>ID pratica</t>
        </is>
      </c>
      <c r="B3" s="4" t="inlineStr">
        <is>
          <t>Data rogito</t>
        </is>
      </c>
      <c r="C3" s="4" t="inlineStr">
        <is>
          <t>Acquirente</t>
        </is>
      </c>
      <c r="D3" s="4" t="inlineStr">
        <is>
          <t>Venditore / impresa</t>
        </is>
      </c>
      <c r="E3" s="4" t="inlineStr">
        <is>
          <t>Indirizzo immobile</t>
        </is>
      </c>
      <c r="F3" s="4" t="inlineStr">
        <is>
          <t>Comune</t>
        </is>
      </c>
      <c r="G3" s="4" t="inlineStr">
        <is>
          <t>Tipologia venditore</t>
        </is>
      </c>
      <c r="H3" s="4" t="inlineStr">
        <is>
          <t>Prezzo di acquisto</t>
        </is>
      </c>
      <c r="I3" s="4" t="inlineStr">
        <is>
          <t>Rendita catastale</t>
        </is>
      </c>
      <c r="J3" s="4" t="inlineStr">
        <is>
          <t>Valore catastale
prima casa</t>
        </is>
      </c>
      <c r="K3" s="4" t="inlineStr">
        <is>
          <t>Aliquota imposta
di registro</t>
        </is>
      </c>
      <c r="L3" s="4" t="inlineStr">
        <is>
          <t>Imposta di registro
proporzionale</t>
        </is>
      </c>
      <c r="M3" s="4" t="inlineStr">
        <is>
          <t>Imposta ipotecaria</t>
        </is>
      </c>
      <c r="N3" s="4" t="inlineStr">
        <is>
          <t>Imposta catastale</t>
        </is>
      </c>
      <c r="O3" s="4" t="inlineStr">
        <is>
          <t>IVA prima casa</t>
        </is>
      </c>
      <c r="P3" s="4" t="inlineStr">
        <is>
          <t>Imposta di registro
fissa</t>
        </is>
      </c>
      <c r="Q3" s="4" t="inlineStr">
        <is>
          <t>Imposta ipotecaria
fissa</t>
        </is>
      </c>
      <c r="R3" s="4" t="inlineStr">
        <is>
          <t>Imposta catastale
fissa</t>
        </is>
      </c>
      <c r="S3" s="4" t="inlineStr">
        <is>
          <t>Imposta sostitutiva
mutuo</t>
        </is>
      </c>
      <c r="T3" s="4" t="inlineStr">
        <is>
          <t>Importo mutuo</t>
        </is>
      </c>
      <c r="U3" s="4" t="inlineStr">
        <is>
          <t>Imposte acquisto
totali</t>
        </is>
      </c>
      <c r="V3" s="4" t="inlineStr">
        <is>
          <t>Spese notarili</t>
        </is>
      </c>
      <c r="W3" s="4" t="inlineStr">
        <is>
          <t>Provvigione agenzia</t>
        </is>
      </c>
      <c r="X3" s="4" t="inlineStr">
        <is>
          <t>Costi accessori
totali</t>
        </is>
      </c>
      <c r="Y3" s="4" t="inlineStr">
        <is>
          <t>Esborso iniziale
complessivo</t>
        </is>
      </c>
      <c r="Z3" s="4" t="inlineStr">
        <is>
          <t>Agevolazione prima
casa verificata</t>
        </is>
      </c>
      <c r="AA3" s="4" t="inlineStr">
        <is>
          <t>Note</t>
        </is>
      </c>
    </row>
    <row r="4" ht="30" customHeight="1">
      <c r="A4" s="5" t="inlineStr">
        <is>
          <t>PR-2026-001</t>
        </is>
      </c>
      <c r="B4" s="26" t="n">
        <v>46093</v>
      </c>
      <c r="C4" s="7" t="inlineStr">
        <is>
          <t>Marco Rossi</t>
        </is>
      </c>
      <c r="D4" s="7" t="inlineStr">
        <is>
          <t>Giuseppe Conti</t>
        </is>
      </c>
      <c r="E4" s="7" t="inlineStr">
        <is>
          <t>Via Roma 12</t>
        </is>
      </c>
      <c r="F4" s="5" t="inlineStr">
        <is>
          <t>Milano</t>
        </is>
      </c>
      <c r="G4" s="5" t="inlineStr">
        <is>
          <t>Privato</t>
        </is>
      </c>
      <c r="H4" s="27" t="n">
        <v>185000</v>
      </c>
      <c r="I4" s="27" t="n">
        <v>680</v>
      </c>
      <c r="J4" s="28">
        <f>IF(I4="","",I4*(1+'Parametri'!$B$10)*'Parametri'!$B$9)</f>
        <v/>
      </c>
      <c r="K4" s="29">
        <f>IF(G4="","",'Parametri'!$B$11)</f>
        <v/>
      </c>
      <c r="L4" s="28">
        <f>IF(OR(G4="",I4=""),"",IF(G4="Privato",MAX(J4*K4,'Parametri'!$B$13),0))</f>
        <v/>
      </c>
      <c r="M4" s="28">
        <f>IF(G4="","",IF(G4="Privato",IFERROR(VLOOKUP(G4,'Parametri'!$A$5:$E$6,4,0),0),0))</f>
        <v/>
      </c>
      <c r="N4" s="28">
        <f>IF(G4="","",IF(G4="Privato",IFERROR(VLOOKUP(G4,'Parametri'!$A$5:$E$6,5,0),0),0))</f>
        <v/>
      </c>
      <c r="O4" s="28">
        <f>IF(OR(G4="",H4=""),"",IF(G4="Impresa costruttrice",H4*IFERROR(VLOOKUP(G4,'Parametri'!$A$5:$E$6,2,0),0),0))</f>
        <v/>
      </c>
      <c r="P4" s="28">
        <f>IF(G4="","",IF(G4="Impresa costruttrice",IFERROR(VLOOKUP(G4,'Parametri'!$A$5:$E$6,3,0),0),0))</f>
        <v/>
      </c>
      <c r="Q4" s="28">
        <f>IF(G4="","",IF(G4="Impresa costruttrice",IFERROR(VLOOKUP(G4,'Parametri'!$A$5:$E$6,4,0),0),0))</f>
        <v/>
      </c>
      <c r="R4" s="28">
        <f>IF(G4="","",IF(G4="Impresa costruttrice",IFERROR(VLOOKUP(G4,'Parametri'!$A$5:$E$6,5,0),0),0))</f>
        <v/>
      </c>
      <c r="S4" s="28">
        <f>IF(T4="","",T4*'Parametri'!$B$12)</f>
        <v/>
      </c>
      <c r="T4" s="27" t="n">
        <v>130000</v>
      </c>
      <c r="U4" s="28">
        <f>IF(A4="","",SUM(L4:T4))</f>
        <v/>
      </c>
      <c r="V4" s="27" t="n">
        <v>3200</v>
      </c>
      <c r="W4" s="28">
        <f>IF(H4="","",H4*'Parametri'!$B$14*(1+'Parametri'!$B$15))</f>
        <v/>
      </c>
      <c r="X4" s="28">
        <f>IF(A4="","",SUM(V4:W4))</f>
        <v/>
      </c>
      <c r="Y4" s="28">
        <f>IF(OR(A4="",H4=""),"",U4+X4+MAX(H4-T4,0))</f>
        <v/>
      </c>
      <c r="Z4" s="11">
        <f>IF(A4="","",IF(AND(F4&lt;&gt;"",OR(G4="Privato",G4="Impresa costruttrice")),"Sì","Verificare"))</f>
        <v/>
      </c>
      <c r="AA4" s="7" t="inlineStr">
        <is>
          <t>Acquisto da privato con agevolazione prima casa.</t>
        </is>
      </c>
    </row>
    <row r="5" ht="30" customHeight="1">
      <c r="A5" s="5" t="inlineStr">
        <is>
          <t>PR-2026-002</t>
        </is>
      </c>
      <c r="B5" s="26" t="n">
        <v>46109</v>
      </c>
      <c r="C5" s="7" t="inlineStr">
        <is>
          <t>Giulia Bianchi</t>
        </is>
      </c>
      <c r="D5" s="7" t="inlineStr">
        <is>
          <t>Immobiliare Verdi SRL</t>
        </is>
      </c>
      <c r="E5" s="7" t="inlineStr">
        <is>
          <t>Corso Italia 45</t>
        </is>
      </c>
      <c r="F5" s="5" t="inlineStr">
        <is>
          <t>Roma</t>
        </is>
      </c>
      <c r="G5" s="5" t="inlineStr">
        <is>
          <t>Impresa costruttrice</t>
        </is>
      </c>
      <c r="H5" s="27" t="n">
        <v>310000</v>
      </c>
      <c r="I5" s="27" t="n">
        <v>1100</v>
      </c>
      <c r="J5" s="30">
        <f>IF(I5="","",I5*(1+'Parametri'!$B$10)*'Parametri'!$B$9)</f>
        <v/>
      </c>
      <c r="K5" s="31">
        <f>IF(G5="","",'Parametri'!$B$11)</f>
        <v/>
      </c>
      <c r="L5" s="30">
        <f>IF(OR(G5="",I5=""),"",IF(G5="Privato",MAX(J5*K5,'Parametri'!$B$13),0))</f>
        <v/>
      </c>
      <c r="M5" s="30">
        <f>IF(G5="","",IF(G5="Privato",IFERROR(VLOOKUP(G5,'Parametri'!$A$5:$E$6,4,0),0),0))</f>
        <v/>
      </c>
      <c r="N5" s="30">
        <f>IF(G5="","",IF(G5="Privato",IFERROR(VLOOKUP(G5,'Parametri'!$A$5:$E$6,5,0),0),0))</f>
        <v/>
      </c>
      <c r="O5" s="30">
        <f>IF(OR(G5="",H5=""),"",IF(G5="Impresa costruttrice",H5*IFERROR(VLOOKUP(G5,'Parametri'!$A$5:$E$6,2,0),0),0))</f>
        <v/>
      </c>
      <c r="P5" s="30">
        <f>IF(G5="","",IF(G5="Impresa costruttrice",IFERROR(VLOOKUP(G5,'Parametri'!$A$5:$E$6,3,0),0),0))</f>
        <v/>
      </c>
      <c r="Q5" s="30">
        <f>IF(G5="","",IF(G5="Impresa costruttrice",IFERROR(VLOOKUP(G5,'Parametri'!$A$5:$E$6,4,0),0),0))</f>
        <v/>
      </c>
      <c r="R5" s="30">
        <f>IF(G5="","",IF(G5="Impresa costruttrice",IFERROR(VLOOKUP(G5,'Parametri'!$A$5:$E$6,5,0),0),0))</f>
        <v/>
      </c>
      <c r="S5" s="30">
        <f>IF(T5="","",T5*'Parametri'!$B$12)</f>
        <v/>
      </c>
      <c r="T5" s="27" t="n">
        <v>240000</v>
      </c>
      <c r="U5" s="30">
        <f>IF(A5="","",SUM(L5:T5))</f>
        <v/>
      </c>
      <c r="V5" s="27" t="n">
        <v>4600</v>
      </c>
      <c r="W5" s="30">
        <f>IF(H5="","",H5*'Parametri'!$B$14*(1+'Parametri'!$B$15))</f>
        <v/>
      </c>
      <c r="X5" s="30">
        <f>IF(A5="","",SUM(V5:W5))</f>
        <v/>
      </c>
      <c r="Y5" s="30">
        <f>IF(OR(A5="",H5=""),"",U5+X5+MAX(H5-T5,0))</f>
        <v/>
      </c>
      <c r="Z5" s="14">
        <f>IF(A5="","",IF(AND(F5&lt;&gt;"",OR(G5="Privato",G5="Impresa costruttrice")),"Sì","Verificare"))</f>
        <v/>
      </c>
      <c r="AA5" s="7" t="inlineStr">
        <is>
          <t>Unità di nuova costruzione soggetta a IVA.</t>
        </is>
      </c>
    </row>
    <row r="6" ht="30" customHeight="1">
      <c r="A6" s="5" t="inlineStr">
        <is>
          <t>PR-2026-003</t>
        </is>
      </c>
      <c r="B6" s="26" t="n">
        <v>46129</v>
      </c>
      <c r="C6" s="7" t="inlineStr">
        <is>
          <t>Luca Ferrari</t>
        </is>
      </c>
      <c r="D6" s="7" t="inlineStr">
        <is>
          <t>Anna Esposito</t>
        </is>
      </c>
      <c r="E6" s="7" t="inlineStr">
        <is>
          <t>Via Garibaldi 8</t>
        </is>
      </c>
      <c r="F6" s="5" t="inlineStr">
        <is>
          <t>Torino</t>
        </is>
      </c>
      <c r="G6" s="5" t="inlineStr">
        <is>
          <t>Privato</t>
        </is>
      </c>
      <c r="H6" s="27" t="n">
        <v>220000</v>
      </c>
      <c r="I6" s="27" t="n">
        <v>760</v>
      </c>
      <c r="J6" s="28">
        <f>IF(I6="","",I6*(1+'Parametri'!$B$10)*'Parametri'!$B$9)</f>
        <v/>
      </c>
      <c r="K6" s="29">
        <f>IF(G6="","",'Parametri'!$B$11)</f>
        <v/>
      </c>
      <c r="L6" s="28">
        <f>IF(OR(G6="",I6=""),"",IF(G6="Privato",MAX(J6*K6,'Parametri'!$B$13),0))</f>
        <v/>
      </c>
      <c r="M6" s="28">
        <f>IF(G6="","",IF(G6="Privato",IFERROR(VLOOKUP(G6,'Parametri'!$A$5:$E$6,4,0),0),0))</f>
        <v/>
      </c>
      <c r="N6" s="28">
        <f>IF(G6="","",IF(G6="Privato",IFERROR(VLOOKUP(G6,'Parametri'!$A$5:$E$6,5,0),0),0))</f>
        <v/>
      </c>
      <c r="O6" s="28">
        <f>IF(OR(G6="",H6=""),"",IF(G6="Impresa costruttrice",H6*IFERROR(VLOOKUP(G6,'Parametri'!$A$5:$E$6,2,0),0),0))</f>
        <v/>
      </c>
      <c r="P6" s="28">
        <f>IF(G6="","",IF(G6="Impresa costruttrice",IFERROR(VLOOKUP(G6,'Parametri'!$A$5:$E$6,3,0),0),0))</f>
        <v/>
      </c>
      <c r="Q6" s="28">
        <f>IF(G6="","",IF(G6="Impresa costruttrice",IFERROR(VLOOKUP(G6,'Parametri'!$A$5:$E$6,4,0),0),0))</f>
        <v/>
      </c>
      <c r="R6" s="28">
        <f>IF(G6="","",IF(G6="Impresa costruttrice",IFERROR(VLOOKUP(G6,'Parametri'!$A$5:$E$6,5,0),0),0))</f>
        <v/>
      </c>
      <c r="S6" s="28">
        <f>IF(T6="","",T6*'Parametri'!$B$12)</f>
        <v/>
      </c>
      <c r="T6" s="27" t="n">
        <v>165000</v>
      </c>
      <c r="U6" s="28">
        <f>IF(A6="","",SUM(L6:T6))</f>
        <v/>
      </c>
      <c r="V6" s="27" t="n">
        <v>3600</v>
      </c>
      <c r="W6" s="28">
        <f>IF(H6="","",H6*'Parametri'!$B$14*(1+'Parametri'!$B$15))</f>
        <v/>
      </c>
      <c r="X6" s="28">
        <f>IF(A6="","",SUM(V6:W6))</f>
        <v/>
      </c>
      <c r="Y6" s="28">
        <f>IF(OR(A6="",H6=""),"",U6+X6+MAX(H6-T6,0))</f>
        <v/>
      </c>
      <c r="Z6" s="11">
        <f>IF(A6="","",IF(AND(F6&lt;&gt;"",OR(G6="Privato",G6="Impresa costruttrice")),"Sì","Verificare"))</f>
        <v/>
      </c>
      <c r="AA6" s="7" t="inlineStr">
        <is>
          <t>Rogito con mutuo ipotecario prima casa.</t>
        </is>
      </c>
    </row>
    <row r="7" ht="30" customHeight="1">
      <c r="A7" s="5" t="inlineStr">
        <is>
          <t>PR-2026-004</t>
        </is>
      </c>
      <c r="B7" s="26" t="n">
        <v>46151</v>
      </c>
      <c r="C7" s="7" t="inlineStr">
        <is>
          <t>Anna Esposito</t>
        </is>
      </c>
      <c r="D7" s="7" t="inlineStr">
        <is>
          <t>Immobiliare Verdi SRL</t>
        </is>
      </c>
      <c r="E7" s="7" t="inlineStr">
        <is>
          <t>Via Mazzini 19</t>
        </is>
      </c>
      <c r="F7" s="5" t="inlineStr">
        <is>
          <t>Bologna</t>
        </is>
      </c>
      <c r="G7" s="5" t="inlineStr">
        <is>
          <t>Impresa costruttrice</t>
        </is>
      </c>
      <c r="H7" s="27" t="n">
        <v>390000</v>
      </c>
      <c r="I7" s="27" t="n">
        <v>1450</v>
      </c>
      <c r="J7" s="30">
        <f>IF(I7="","",I7*(1+'Parametri'!$B$10)*'Parametri'!$B$9)</f>
        <v/>
      </c>
      <c r="K7" s="31">
        <f>IF(G7="","",'Parametri'!$B$11)</f>
        <v/>
      </c>
      <c r="L7" s="30">
        <f>IF(OR(G7="",I7=""),"",IF(G7="Privato",MAX(J7*K7,'Parametri'!$B$13),0))</f>
        <v/>
      </c>
      <c r="M7" s="30">
        <f>IF(G7="","",IF(G7="Privato",IFERROR(VLOOKUP(G7,'Parametri'!$A$5:$E$6,4,0),0),0))</f>
        <v/>
      </c>
      <c r="N7" s="30">
        <f>IF(G7="","",IF(G7="Privato",IFERROR(VLOOKUP(G7,'Parametri'!$A$5:$E$6,5,0),0),0))</f>
        <v/>
      </c>
      <c r="O7" s="30">
        <f>IF(OR(G7="",H7=""),"",IF(G7="Impresa costruttrice",H7*IFERROR(VLOOKUP(G7,'Parametri'!$A$5:$E$6,2,0),0),0))</f>
        <v/>
      </c>
      <c r="P7" s="30">
        <f>IF(G7="","",IF(G7="Impresa costruttrice",IFERROR(VLOOKUP(G7,'Parametri'!$A$5:$E$6,3,0),0),0))</f>
        <v/>
      </c>
      <c r="Q7" s="30">
        <f>IF(G7="","",IF(G7="Impresa costruttrice",IFERROR(VLOOKUP(G7,'Parametri'!$A$5:$E$6,4,0),0),0))</f>
        <v/>
      </c>
      <c r="R7" s="30">
        <f>IF(G7="","",IF(G7="Impresa costruttrice",IFERROR(VLOOKUP(G7,'Parametri'!$A$5:$E$6,5,0),0),0))</f>
        <v/>
      </c>
      <c r="S7" s="30">
        <f>IF(T7="","",T7*'Parametri'!$B$12)</f>
        <v/>
      </c>
      <c r="T7" s="27" t="n">
        <v>305000</v>
      </c>
      <c r="U7" s="30">
        <f>IF(A7="","",SUM(L7:T7))</f>
        <v/>
      </c>
      <c r="V7" s="27" t="n">
        <v>5400</v>
      </c>
      <c r="W7" s="30">
        <f>IF(H7="","",H7*'Parametri'!$B$14*(1+'Parametri'!$B$15))</f>
        <v/>
      </c>
      <c r="X7" s="30">
        <f>IF(A7="","",SUM(V7:W7))</f>
        <v/>
      </c>
      <c r="Y7" s="30">
        <f>IF(OR(A7="",H7=""),"",U7+X7+MAX(H7-T7,0))</f>
        <v/>
      </c>
      <c r="Z7" s="14">
        <f>IF(A7="","",IF(AND(F7&lt;&gt;"",OR(G7="Privato",G7="Impresa costruttrice")),"Sì","Verificare"))</f>
        <v/>
      </c>
      <c r="AA7" s="7" t="inlineStr">
        <is>
          <t>Acquisto da impresa costruttrice.</t>
        </is>
      </c>
    </row>
    <row r="8" ht="30" customHeight="1">
      <c r="A8" s="5" t="inlineStr">
        <is>
          <t>PR-2026-005</t>
        </is>
      </c>
      <c r="B8" s="26" t="n">
        <v>46169</v>
      </c>
      <c r="C8" s="7" t="inlineStr">
        <is>
          <t>Francesca Romano</t>
        </is>
      </c>
      <c r="D8" s="7" t="inlineStr">
        <is>
          <t>Marco Rossi</t>
        </is>
      </c>
      <c r="E8" s="7" t="inlineStr">
        <is>
          <t>Via Dante 3</t>
        </is>
      </c>
      <c r="F8" s="5" t="inlineStr">
        <is>
          <t>Firenze</t>
        </is>
      </c>
      <c r="G8" s="5" t="inlineStr">
        <is>
          <t>Privato</t>
        </is>
      </c>
      <c r="H8" s="27" t="n">
        <v>165000</v>
      </c>
      <c r="I8" s="27" t="n">
        <v>520</v>
      </c>
      <c r="J8" s="28">
        <f>IF(I8="","",I8*(1+'Parametri'!$B$10)*'Parametri'!$B$9)</f>
        <v/>
      </c>
      <c r="K8" s="29">
        <f>IF(G8="","",'Parametri'!$B$11)</f>
        <v/>
      </c>
      <c r="L8" s="28">
        <f>IF(OR(G8="",I8=""),"",IF(G8="Privato",MAX(J8*K8,'Parametri'!$B$13),0))</f>
        <v/>
      </c>
      <c r="M8" s="28">
        <f>IF(G8="","",IF(G8="Privato",IFERROR(VLOOKUP(G8,'Parametri'!$A$5:$E$6,4,0),0),0))</f>
        <v/>
      </c>
      <c r="N8" s="28">
        <f>IF(G8="","",IF(G8="Privato",IFERROR(VLOOKUP(G8,'Parametri'!$A$5:$E$6,5,0),0),0))</f>
        <v/>
      </c>
      <c r="O8" s="28">
        <f>IF(OR(G8="",H8=""),"",IF(G8="Impresa costruttrice",H8*IFERROR(VLOOKUP(G8,'Parametri'!$A$5:$E$6,2,0),0),0))</f>
        <v/>
      </c>
      <c r="P8" s="28">
        <f>IF(G8="","",IF(G8="Impresa costruttrice",IFERROR(VLOOKUP(G8,'Parametri'!$A$5:$E$6,3,0),0),0))</f>
        <v/>
      </c>
      <c r="Q8" s="28">
        <f>IF(G8="","",IF(G8="Impresa costruttrice",IFERROR(VLOOKUP(G8,'Parametri'!$A$5:$E$6,4,0),0),0))</f>
        <v/>
      </c>
      <c r="R8" s="28">
        <f>IF(G8="","",IF(G8="Impresa costruttrice",IFERROR(VLOOKUP(G8,'Parametri'!$A$5:$E$6,5,0),0),0))</f>
        <v/>
      </c>
      <c r="S8" s="28">
        <f>IF(T8="","",T8*'Parametri'!$B$12)</f>
        <v/>
      </c>
      <c r="T8" s="27" t="n">
        <v>115000</v>
      </c>
      <c r="U8" s="28">
        <f>IF(A8="","",SUM(L8:T8))</f>
        <v/>
      </c>
      <c r="V8" s="27" t="n">
        <v>3000</v>
      </c>
      <c r="W8" s="28">
        <f>IF(H8="","",H8*'Parametri'!$B$14*(1+'Parametri'!$B$15))</f>
        <v/>
      </c>
      <c r="X8" s="28">
        <f>IF(A8="","",SUM(V8:W8))</f>
        <v/>
      </c>
      <c r="Y8" s="28">
        <f>IF(OR(A8="",H8=""),"",U8+X8+MAX(H8-T8,0))</f>
        <v/>
      </c>
      <c r="Z8" s="11">
        <f>IF(A8="","",IF(AND(F8&lt;&gt;"",OR(G8="Privato",G8="Impresa costruttrice")),"Sì","Verificare"))</f>
        <v/>
      </c>
      <c r="AA8" s="7" t="inlineStr">
        <is>
          <t>Appartamento con rendita catastale aggiornata.</t>
        </is>
      </c>
    </row>
    <row r="9" ht="30" customHeight="1">
      <c r="A9" s="5" t="inlineStr">
        <is>
          <t>PR-2026-006</t>
        </is>
      </c>
      <c r="B9" s="26" t="n">
        <v>46191</v>
      </c>
      <c r="C9" s="7" t="inlineStr">
        <is>
          <t>Giuseppe Conti</t>
        </is>
      </c>
      <c r="D9" s="7" t="inlineStr">
        <is>
          <t>Immobiliare Verdi SRL</t>
        </is>
      </c>
      <c r="E9" s="7" t="inlineStr">
        <is>
          <t>Viale Europa 21</t>
        </is>
      </c>
      <c r="F9" s="5" t="inlineStr">
        <is>
          <t>Napoli</t>
        </is>
      </c>
      <c r="G9" s="5" t="inlineStr">
        <is>
          <t>Impresa costruttrice</t>
        </is>
      </c>
      <c r="H9" s="27" t="n">
        <v>275000</v>
      </c>
      <c r="I9" s="27" t="n">
        <v>980</v>
      </c>
      <c r="J9" s="30">
        <f>IF(I9="","",I9*(1+'Parametri'!$B$10)*'Parametri'!$B$9)</f>
        <v/>
      </c>
      <c r="K9" s="31">
        <f>IF(G9="","",'Parametri'!$B$11)</f>
        <v/>
      </c>
      <c r="L9" s="30">
        <f>IF(OR(G9="",I9=""),"",IF(G9="Privato",MAX(J9*K9,'Parametri'!$B$13),0))</f>
        <v/>
      </c>
      <c r="M9" s="30">
        <f>IF(G9="","",IF(G9="Privato",IFERROR(VLOOKUP(G9,'Parametri'!$A$5:$E$6,4,0),0),0))</f>
        <v/>
      </c>
      <c r="N9" s="30">
        <f>IF(G9="","",IF(G9="Privato",IFERROR(VLOOKUP(G9,'Parametri'!$A$5:$E$6,5,0),0),0))</f>
        <v/>
      </c>
      <c r="O9" s="30">
        <f>IF(OR(G9="",H9=""),"",IF(G9="Impresa costruttrice",H9*IFERROR(VLOOKUP(G9,'Parametri'!$A$5:$E$6,2,0),0),0))</f>
        <v/>
      </c>
      <c r="P9" s="30">
        <f>IF(G9="","",IF(G9="Impresa costruttrice",IFERROR(VLOOKUP(G9,'Parametri'!$A$5:$E$6,3,0),0),0))</f>
        <v/>
      </c>
      <c r="Q9" s="30">
        <f>IF(G9="","",IF(G9="Impresa costruttrice",IFERROR(VLOOKUP(G9,'Parametri'!$A$5:$E$6,4,0),0),0))</f>
        <v/>
      </c>
      <c r="R9" s="30">
        <f>IF(G9="","",IF(G9="Impresa costruttrice",IFERROR(VLOOKUP(G9,'Parametri'!$A$5:$E$6,5,0),0),0))</f>
        <v/>
      </c>
      <c r="S9" s="30">
        <f>IF(T9="","",T9*'Parametri'!$B$12)</f>
        <v/>
      </c>
      <c r="T9" s="27" t="n">
        <v>210000</v>
      </c>
      <c r="U9" s="30">
        <f>IF(A9="","",SUM(L9:T9))</f>
        <v/>
      </c>
      <c r="V9" s="27" t="n">
        <v>4300</v>
      </c>
      <c r="W9" s="30">
        <f>IF(H9="","",H9*'Parametri'!$B$14*(1+'Parametri'!$B$15))</f>
        <v/>
      </c>
      <c r="X9" s="30">
        <f>IF(A9="","",SUM(V9:W9))</f>
        <v/>
      </c>
      <c r="Y9" s="30">
        <f>IF(OR(A9="",H9=""),"",U9+X9+MAX(H9-T9,0))</f>
        <v/>
      </c>
      <c r="Z9" s="14">
        <f>IF(A9="","",IF(AND(F9&lt;&gt;"",OR(G9="Privato",G9="Impresa costruttrice")),"Sì","Verificare"))</f>
        <v/>
      </c>
      <c r="AA9" s="7" t="inlineStr">
        <is>
          <t>Compravendita soggetta a IVA prima casa.</t>
        </is>
      </c>
    </row>
    <row r="10" ht="30" customHeight="1">
      <c r="A10" s="5" t="inlineStr">
        <is>
          <t>PR-2026-007</t>
        </is>
      </c>
      <c r="B10" s="26" t="n">
        <v>46210</v>
      </c>
      <c r="C10" s="7" t="inlineStr">
        <is>
          <t>Sara Greco</t>
        </is>
      </c>
      <c r="D10" s="7" t="inlineStr">
        <is>
          <t>Luca Ferrari</t>
        </is>
      </c>
      <c r="E10" s="7" t="inlineStr">
        <is>
          <t>Via Roma 88</t>
        </is>
      </c>
      <c r="F10" s="5" t="inlineStr">
        <is>
          <t>Milano</t>
        </is>
      </c>
      <c r="G10" s="5" t="inlineStr">
        <is>
          <t>Privato</t>
        </is>
      </c>
      <c r="H10" s="27" t="n">
        <v>145000</v>
      </c>
      <c r="I10" s="27" t="n">
        <v>540</v>
      </c>
      <c r="J10" s="28">
        <f>IF(I10="","",I10*(1+'Parametri'!$B$10)*'Parametri'!$B$9)</f>
        <v/>
      </c>
      <c r="K10" s="29">
        <f>IF(G10="","",'Parametri'!$B$11)</f>
        <v/>
      </c>
      <c r="L10" s="28">
        <f>IF(OR(G10="",I10=""),"",IF(G10="Privato",MAX(J10*K10,'Parametri'!$B$13),0))</f>
        <v/>
      </c>
      <c r="M10" s="28">
        <f>IF(G10="","",IF(G10="Privato",IFERROR(VLOOKUP(G10,'Parametri'!$A$5:$E$6,4,0),0),0))</f>
        <v/>
      </c>
      <c r="N10" s="28">
        <f>IF(G10="","",IF(G10="Privato",IFERROR(VLOOKUP(G10,'Parametri'!$A$5:$E$6,5,0),0),0))</f>
        <v/>
      </c>
      <c r="O10" s="28">
        <f>IF(OR(G10="",H10=""),"",IF(G10="Impresa costruttrice",H10*IFERROR(VLOOKUP(G10,'Parametri'!$A$5:$E$6,2,0),0),0))</f>
        <v/>
      </c>
      <c r="P10" s="28">
        <f>IF(G10="","",IF(G10="Impresa costruttrice",IFERROR(VLOOKUP(G10,'Parametri'!$A$5:$E$6,3,0),0),0))</f>
        <v/>
      </c>
      <c r="Q10" s="28">
        <f>IF(G10="","",IF(G10="Impresa costruttrice",IFERROR(VLOOKUP(G10,'Parametri'!$A$5:$E$6,4,0),0),0))</f>
        <v/>
      </c>
      <c r="R10" s="28">
        <f>IF(G10="","",IF(G10="Impresa costruttrice",IFERROR(VLOOKUP(G10,'Parametri'!$A$5:$E$6,5,0),0),0))</f>
        <v/>
      </c>
      <c r="S10" s="28">
        <f>IF(T10="","",T10*'Parametri'!$B$12)</f>
        <v/>
      </c>
      <c r="T10" s="27" t="n">
        <v>100000</v>
      </c>
      <c r="U10" s="28">
        <f>IF(A10="","",SUM(L10:T10))</f>
        <v/>
      </c>
      <c r="V10" s="27" t="n">
        <v>2800</v>
      </c>
      <c r="W10" s="28">
        <f>IF(H10="","",H10*'Parametri'!$B$14*(1+'Parametri'!$B$15))</f>
        <v/>
      </c>
      <c r="X10" s="28">
        <f>IF(A10="","",SUM(V10:W10))</f>
        <v/>
      </c>
      <c r="Y10" s="28">
        <f>IF(OR(A10="",H10=""),"",U10+X10+MAX(H10-T10,0))</f>
        <v/>
      </c>
      <c r="Z10" s="11">
        <f>IF(A10="","",IF(AND(F10&lt;&gt;"",OR(G10="Privato",G10="Impresa costruttrice")),"Sì","Verificare"))</f>
        <v/>
      </c>
      <c r="AA10" s="7" t="inlineStr">
        <is>
          <t>Acquisto con anticipo prezzo finanziato parzialmente.</t>
        </is>
      </c>
    </row>
    <row r="11" ht="30" customHeight="1">
      <c r="A11" s="5" t="inlineStr">
        <is>
          <t>PR-2026-008</t>
        </is>
      </c>
      <c r="B11" s="26" t="n">
        <v>46255</v>
      </c>
      <c r="C11" s="7" t="inlineStr">
        <is>
          <t>Matteo Ricci</t>
        </is>
      </c>
      <c r="D11" s="7" t="inlineStr">
        <is>
          <t>Immobiliare Verdi SRL</t>
        </is>
      </c>
      <c r="E11" s="7" t="inlineStr">
        <is>
          <t>Corso Francia 55</t>
        </is>
      </c>
      <c r="F11" s="5" t="inlineStr">
        <is>
          <t>Torino</t>
        </is>
      </c>
      <c r="G11" s="5" t="inlineStr">
        <is>
          <t>Impresa costruttrice</t>
        </is>
      </c>
      <c r="H11" s="27" t="n">
        <v>335000</v>
      </c>
      <c r="I11" s="27" t="n">
        <v>1220</v>
      </c>
      <c r="J11" s="30">
        <f>IF(I11="","",I11*(1+'Parametri'!$B$10)*'Parametri'!$B$9)</f>
        <v/>
      </c>
      <c r="K11" s="31">
        <f>IF(G11="","",'Parametri'!$B$11)</f>
        <v/>
      </c>
      <c r="L11" s="30">
        <f>IF(OR(G11="",I11=""),"",IF(G11="Privato",MAX(J11*K11,'Parametri'!$B$13),0))</f>
        <v/>
      </c>
      <c r="M11" s="30">
        <f>IF(G11="","",IF(G11="Privato",IFERROR(VLOOKUP(G11,'Parametri'!$A$5:$E$6,4,0),0),0))</f>
        <v/>
      </c>
      <c r="N11" s="30">
        <f>IF(G11="","",IF(G11="Privato",IFERROR(VLOOKUP(G11,'Parametri'!$A$5:$E$6,5,0),0),0))</f>
        <v/>
      </c>
      <c r="O11" s="30">
        <f>IF(OR(G11="",H11=""),"",IF(G11="Impresa costruttrice",H11*IFERROR(VLOOKUP(G11,'Parametri'!$A$5:$E$6,2,0),0),0))</f>
        <v/>
      </c>
      <c r="P11" s="30">
        <f>IF(G11="","",IF(G11="Impresa costruttrice",IFERROR(VLOOKUP(G11,'Parametri'!$A$5:$E$6,3,0),0),0))</f>
        <v/>
      </c>
      <c r="Q11" s="30">
        <f>IF(G11="","",IF(G11="Impresa costruttrice",IFERROR(VLOOKUP(G11,'Parametri'!$A$5:$E$6,4,0),0),0))</f>
        <v/>
      </c>
      <c r="R11" s="30">
        <f>IF(G11="","",IF(G11="Impresa costruttrice",IFERROR(VLOOKUP(G11,'Parametri'!$A$5:$E$6,5,0),0),0))</f>
        <v/>
      </c>
      <c r="S11" s="30">
        <f>IF(T11="","",T11*'Parametri'!$B$12)</f>
        <v/>
      </c>
      <c r="T11" s="27" t="n">
        <v>260000</v>
      </c>
      <c r="U11" s="30">
        <f>IF(A11="","",SUM(L11:T11))</f>
        <v/>
      </c>
      <c r="V11" s="27" t="n">
        <v>4900</v>
      </c>
      <c r="W11" s="30">
        <f>IF(H11="","",H11*'Parametri'!$B$14*(1+'Parametri'!$B$15))</f>
        <v/>
      </c>
      <c r="X11" s="30">
        <f>IF(A11="","",SUM(V11:W11))</f>
        <v/>
      </c>
      <c r="Y11" s="30">
        <f>IF(OR(A11="",H11=""),"",U11+X11+MAX(H11-T11,0))</f>
        <v/>
      </c>
      <c r="Z11" s="14">
        <f>IF(A11="","",IF(AND(F11&lt;&gt;"",OR(G11="Privato",G11="Impresa costruttrice")),"Sì","Verificare"))</f>
        <v/>
      </c>
      <c r="AA11" s="7" t="inlineStr">
        <is>
          <t>Immobile di nuova costruzione in classe energetica elevata.</t>
        </is>
      </c>
    </row>
    <row r="12" ht="30" customHeight="1">
      <c r="A12" s="5" t="inlineStr">
        <is>
          <t>PR-2026-009</t>
        </is>
      </c>
      <c r="B12" s="26" t="n">
        <v>46280</v>
      </c>
      <c r="C12" s="7" t="inlineStr">
        <is>
          <t>Elena Moretti</t>
        </is>
      </c>
      <c r="D12" s="7" t="inlineStr">
        <is>
          <t>Francesca Romano</t>
        </is>
      </c>
      <c r="E12" s="7" t="inlineStr">
        <is>
          <t>Via Dante 44</t>
        </is>
      </c>
      <c r="F12" s="5" t="inlineStr">
        <is>
          <t>Firenze</t>
        </is>
      </c>
      <c r="G12" s="5" t="inlineStr">
        <is>
          <t>Privato</t>
        </is>
      </c>
      <c r="H12" s="27" t="n">
        <v>250000</v>
      </c>
      <c r="I12" s="27" t="n">
        <v>840</v>
      </c>
      <c r="J12" s="28">
        <f>IF(I12="","",I12*(1+'Parametri'!$B$10)*'Parametri'!$B$9)</f>
        <v/>
      </c>
      <c r="K12" s="29">
        <f>IF(G12="","",'Parametri'!$B$11)</f>
        <v/>
      </c>
      <c r="L12" s="28">
        <f>IF(OR(G12="",I12=""),"",IF(G12="Privato",MAX(J12*K12,'Parametri'!$B$13),0))</f>
        <v/>
      </c>
      <c r="M12" s="28">
        <f>IF(G12="","",IF(G12="Privato",IFERROR(VLOOKUP(G12,'Parametri'!$A$5:$E$6,4,0),0),0))</f>
        <v/>
      </c>
      <c r="N12" s="28">
        <f>IF(G12="","",IF(G12="Privato",IFERROR(VLOOKUP(G12,'Parametri'!$A$5:$E$6,5,0),0),0))</f>
        <v/>
      </c>
      <c r="O12" s="28">
        <f>IF(OR(G12="",H12=""),"",IF(G12="Impresa costruttrice",H12*IFERROR(VLOOKUP(G12,'Parametri'!$A$5:$E$6,2,0),0),0))</f>
        <v/>
      </c>
      <c r="P12" s="28">
        <f>IF(G12="","",IF(G12="Impresa costruttrice",IFERROR(VLOOKUP(G12,'Parametri'!$A$5:$E$6,3,0),0),0))</f>
        <v/>
      </c>
      <c r="Q12" s="28">
        <f>IF(G12="","",IF(G12="Impresa costruttrice",IFERROR(VLOOKUP(G12,'Parametri'!$A$5:$E$6,4,0),0),0))</f>
        <v/>
      </c>
      <c r="R12" s="28">
        <f>IF(G12="","",IF(G12="Impresa costruttrice",IFERROR(VLOOKUP(G12,'Parametri'!$A$5:$E$6,5,0),0),0))</f>
        <v/>
      </c>
      <c r="S12" s="28">
        <f>IF(T12="","",T12*'Parametri'!$B$12)</f>
        <v/>
      </c>
      <c r="T12" s="27" t="n">
        <v>190000</v>
      </c>
      <c r="U12" s="28">
        <f>IF(A12="","",SUM(L12:T12))</f>
        <v/>
      </c>
      <c r="V12" s="27" t="n">
        <v>4100</v>
      </c>
      <c r="W12" s="28">
        <f>IF(H12="","",H12*'Parametri'!$B$14*(1+'Parametri'!$B$15))</f>
        <v/>
      </c>
      <c r="X12" s="28">
        <f>IF(A12="","",SUM(V12:W12))</f>
        <v/>
      </c>
      <c r="Y12" s="28">
        <f>IF(OR(A12="",H12=""),"",U12+X12+MAX(H12-T12,0))</f>
        <v/>
      </c>
      <c r="Z12" s="11">
        <f>IF(A12="","",IF(AND(F12&lt;&gt;"",OR(G12="Privato",G12="Impresa costruttrice")),"Sì","Verificare"))</f>
        <v/>
      </c>
      <c r="AA12" s="7" t="inlineStr">
        <is>
          <t>Verifica documentazione catastale prevista prima del rogito.</t>
        </is>
      </c>
    </row>
    <row r="13" ht="30" customHeight="1">
      <c r="A13" s="5" t="n"/>
      <c r="B13" s="26" t="n"/>
      <c r="C13" s="7" t="n"/>
      <c r="D13" s="7" t="n"/>
      <c r="E13" s="7" t="n"/>
      <c r="F13" s="5" t="n"/>
      <c r="G13" s="5" t="n"/>
      <c r="H13" s="27" t="n"/>
      <c r="I13" s="27" t="n"/>
      <c r="J13" s="30">
        <f>IF(I13="","",I13*(1+'Parametri'!$B$10)*'Parametri'!$B$9)</f>
        <v/>
      </c>
      <c r="K13" s="31">
        <f>IF(G13="","",'Parametri'!$B$11)</f>
        <v/>
      </c>
      <c r="L13" s="30">
        <f>IF(OR(G13="",I13=""),"",IF(G13="Privato",MAX(J13*K13,'Parametri'!$B$13),0))</f>
        <v/>
      </c>
      <c r="M13" s="30">
        <f>IF(G13="","",IF(G13="Privato",IFERROR(VLOOKUP(G13,'Parametri'!$A$5:$E$6,4,0),0),0))</f>
        <v/>
      </c>
      <c r="N13" s="30">
        <f>IF(G13="","",IF(G13="Privato",IFERROR(VLOOKUP(G13,'Parametri'!$A$5:$E$6,5,0),0),0))</f>
        <v/>
      </c>
      <c r="O13" s="30">
        <f>IF(OR(G13="",H13=""),"",IF(G13="Impresa costruttrice",H13*IFERROR(VLOOKUP(G13,'Parametri'!$A$5:$E$6,2,0),0),0))</f>
        <v/>
      </c>
      <c r="P13" s="30">
        <f>IF(G13="","",IF(G13="Impresa costruttrice",IFERROR(VLOOKUP(G13,'Parametri'!$A$5:$E$6,3,0),0),0))</f>
        <v/>
      </c>
      <c r="Q13" s="30">
        <f>IF(G13="","",IF(G13="Impresa costruttrice",IFERROR(VLOOKUP(G13,'Parametri'!$A$5:$E$6,4,0),0),0))</f>
        <v/>
      </c>
      <c r="R13" s="30">
        <f>IF(G13="","",IF(G13="Impresa costruttrice",IFERROR(VLOOKUP(G13,'Parametri'!$A$5:$E$6,5,0),0),0))</f>
        <v/>
      </c>
      <c r="S13" s="30">
        <f>IF(T13="","",T13*'Parametri'!$B$12)</f>
        <v/>
      </c>
      <c r="T13" s="27" t="n"/>
      <c r="U13" s="30">
        <f>IF(A13="","",SUM(L13:T13))</f>
        <v/>
      </c>
      <c r="V13" s="27" t="n"/>
      <c r="W13" s="30">
        <f>IF(H13="","",H13*'Parametri'!$B$14*(1+'Parametri'!$B$15))</f>
        <v/>
      </c>
      <c r="X13" s="30">
        <f>IF(A13="","",SUM(V13:W13))</f>
        <v/>
      </c>
      <c r="Y13" s="30">
        <f>IF(OR(A13="",H13=""),"",U13+X13+MAX(H13-T13,0))</f>
        <v/>
      </c>
      <c r="Z13" s="14">
        <f>IF(A13="","",IF(AND(F13&lt;&gt;"",OR(G13="Privato",G13="Impresa costruttrice")),"Sì","Verificare"))</f>
        <v/>
      </c>
      <c r="AA13" s="7" t="n"/>
    </row>
    <row r="14" ht="30" customHeight="1">
      <c r="A14" s="5" t="n"/>
      <c r="B14" s="26" t="n"/>
      <c r="C14" s="7" t="n"/>
      <c r="D14" s="7" t="n"/>
      <c r="E14" s="7" t="n"/>
      <c r="F14" s="5" t="n"/>
      <c r="G14" s="5" t="n"/>
      <c r="H14" s="27" t="n"/>
      <c r="I14" s="27" t="n"/>
      <c r="J14" s="28">
        <f>IF(I14="","",I14*(1+'Parametri'!$B$10)*'Parametri'!$B$9)</f>
        <v/>
      </c>
      <c r="K14" s="29">
        <f>IF(G14="","",'Parametri'!$B$11)</f>
        <v/>
      </c>
      <c r="L14" s="28">
        <f>IF(OR(G14="",I14=""),"",IF(G14="Privato",MAX(J14*K14,'Parametri'!$B$13),0))</f>
        <v/>
      </c>
      <c r="M14" s="28">
        <f>IF(G14="","",IF(G14="Privato",IFERROR(VLOOKUP(G14,'Parametri'!$A$5:$E$6,4,0),0),0))</f>
        <v/>
      </c>
      <c r="N14" s="28">
        <f>IF(G14="","",IF(G14="Privato",IFERROR(VLOOKUP(G14,'Parametri'!$A$5:$E$6,5,0),0),0))</f>
        <v/>
      </c>
      <c r="O14" s="28">
        <f>IF(OR(G14="",H14=""),"",IF(G14="Impresa costruttrice",H14*IFERROR(VLOOKUP(G14,'Parametri'!$A$5:$E$6,2,0),0),0))</f>
        <v/>
      </c>
      <c r="P14" s="28">
        <f>IF(G14="","",IF(G14="Impresa costruttrice",IFERROR(VLOOKUP(G14,'Parametri'!$A$5:$E$6,3,0),0),0))</f>
        <v/>
      </c>
      <c r="Q14" s="28">
        <f>IF(G14="","",IF(G14="Impresa costruttrice",IFERROR(VLOOKUP(G14,'Parametri'!$A$5:$E$6,4,0),0),0))</f>
        <v/>
      </c>
      <c r="R14" s="28">
        <f>IF(G14="","",IF(G14="Impresa costruttrice",IFERROR(VLOOKUP(G14,'Parametri'!$A$5:$E$6,5,0),0),0))</f>
        <v/>
      </c>
      <c r="S14" s="28">
        <f>IF(T14="","",T14*'Parametri'!$B$12)</f>
        <v/>
      </c>
      <c r="T14" s="27" t="n"/>
      <c r="U14" s="28">
        <f>IF(A14="","",SUM(L14:T14))</f>
        <v/>
      </c>
      <c r="V14" s="27" t="n"/>
      <c r="W14" s="28">
        <f>IF(H14="","",H14*'Parametri'!$B$14*(1+'Parametri'!$B$15))</f>
        <v/>
      </c>
      <c r="X14" s="28">
        <f>IF(A14="","",SUM(V14:W14))</f>
        <v/>
      </c>
      <c r="Y14" s="28">
        <f>IF(OR(A14="",H14=""),"",U14+X14+MAX(H14-T14,0))</f>
        <v/>
      </c>
      <c r="Z14" s="11">
        <f>IF(A14="","",IF(AND(F14&lt;&gt;"",OR(G14="Privato",G14="Impresa costruttrice")),"Sì","Verificare"))</f>
        <v/>
      </c>
      <c r="AA14" s="7" t="n"/>
    </row>
    <row r="15" ht="30" customHeight="1">
      <c r="A15" s="5" t="n"/>
      <c r="B15" s="26" t="n"/>
      <c r="C15" s="7" t="n"/>
      <c r="D15" s="7" t="n"/>
      <c r="E15" s="7" t="n"/>
      <c r="F15" s="5" t="n"/>
      <c r="G15" s="5" t="n"/>
      <c r="H15" s="27" t="n"/>
      <c r="I15" s="27" t="n"/>
      <c r="J15" s="30">
        <f>IF(I15="","",I15*(1+'Parametri'!$B$10)*'Parametri'!$B$9)</f>
        <v/>
      </c>
      <c r="K15" s="31">
        <f>IF(G15="","",'Parametri'!$B$11)</f>
        <v/>
      </c>
      <c r="L15" s="30">
        <f>IF(OR(G15="",I15=""),"",IF(G15="Privato",MAX(J15*K15,'Parametri'!$B$13),0))</f>
        <v/>
      </c>
      <c r="M15" s="30">
        <f>IF(G15="","",IF(G15="Privato",IFERROR(VLOOKUP(G15,'Parametri'!$A$5:$E$6,4,0),0),0))</f>
        <v/>
      </c>
      <c r="N15" s="30">
        <f>IF(G15="","",IF(G15="Privato",IFERROR(VLOOKUP(G15,'Parametri'!$A$5:$E$6,5,0),0),0))</f>
        <v/>
      </c>
      <c r="O15" s="30">
        <f>IF(OR(G15="",H15=""),"",IF(G15="Impresa costruttrice",H15*IFERROR(VLOOKUP(G15,'Parametri'!$A$5:$E$6,2,0),0),0))</f>
        <v/>
      </c>
      <c r="P15" s="30">
        <f>IF(G15="","",IF(G15="Impresa costruttrice",IFERROR(VLOOKUP(G15,'Parametri'!$A$5:$E$6,3,0),0),0))</f>
        <v/>
      </c>
      <c r="Q15" s="30">
        <f>IF(G15="","",IF(G15="Impresa costruttrice",IFERROR(VLOOKUP(G15,'Parametri'!$A$5:$E$6,4,0),0),0))</f>
        <v/>
      </c>
      <c r="R15" s="30">
        <f>IF(G15="","",IF(G15="Impresa costruttrice",IFERROR(VLOOKUP(G15,'Parametri'!$A$5:$E$6,5,0),0),0))</f>
        <v/>
      </c>
      <c r="S15" s="30">
        <f>IF(T15="","",T15*'Parametri'!$B$12)</f>
        <v/>
      </c>
      <c r="T15" s="27" t="n"/>
      <c r="U15" s="30">
        <f>IF(A15="","",SUM(L15:T15))</f>
        <v/>
      </c>
      <c r="V15" s="27" t="n"/>
      <c r="W15" s="30">
        <f>IF(H15="","",H15*'Parametri'!$B$14*(1+'Parametri'!$B$15))</f>
        <v/>
      </c>
      <c r="X15" s="30">
        <f>IF(A15="","",SUM(V15:W15))</f>
        <v/>
      </c>
      <c r="Y15" s="30">
        <f>IF(OR(A15="",H15=""),"",U15+X15+MAX(H15-T15,0))</f>
        <v/>
      </c>
      <c r="Z15" s="14">
        <f>IF(A15="","",IF(AND(F15&lt;&gt;"",OR(G15="Privato",G15="Impresa costruttrice")),"Sì","Verificare"))</f>
        <v/>
      </c>
      <c r="AA15" s="7" t="n"/>
    </row>
    <row r="16" ht="30" customHeight="1">
      <c r="A16" s="5" t="n"/>
      <c r="B16" s="26" t="n"/>
      <c r="C16" s="7" t="n"/>
      <c r="D16" s="7" t="n"/>
      <c r="E16" s="7" t="n"/>
      <c r="F16" s="5" t="n"/>
      <c r="G16" s="5" t="n"/>
      <c r="H16" s="27" t="n"/>
      <c r="I16" s="27" t="n"/>
      <c r="J16" s="28">
        <f>IF(I16="","",I16*(1+'Parametri'!$B$10)*'Parametri'!$B$9)</f>
        <v/>
      </c>
      <c r="K16" s="29">
        <f>IF(G16="","",'Parametri'!$B$11)</f>
        <v/>
      </c>
      <c r="L16" s="28">
        <f>IF(OR(G16="",I16=""),"",IF(G16="Privato",MAX(J16*K16,'Parametri'!$B$13),0))</f>
        <v/>
      </c>
      <c r="M16" s="28">
        <f>IF(G16="","",IF(G16="Privato",IFERROR(VLOOKUP(G16,'Parametri'!$A$5:$E$6,4,0),0),0))</f>
        <v/>
      </c>
      <c r="N16" s="28">
        <f>IF(G16="","",IF(G16="Privato",IFERROR(VLOOKUP(G16,'Parametri'!$A$5:$E$6,5,0),0),0))</f>
        <v/>
      </c>
      <c r="O16" s="28">
        <f>IF(OR(G16="",H16=""),"",IF(G16="Impresa costruttrice",H16*IFERROR(VLOOKUP(G16,'Parametri'!$A$5:$E$6,2,0),0),0))</f>
        <v/>
      </c>
      <c r="P16" s="28">
        <f>IF(G16="","",IF(G16="Impresa costruttrice",IFERROR(VLOOKUP(G16,'Parametri'!$A$5:$E$6,3,0),0),0))</f>
        <v/>
      </c>
      <c r="Q16" s="28">
        <f>IF(G16="","",IF(G16="Impresa costruttrice",IFERROR(VLOOKUP(G16,'Parametri'!$A$5:$E$6,4,0),0),0))</f>
        <v/>
      </c>
      <c r="R16" s="28">
        <f>IF(G16="","",IF(G16="Impresa costruttrice",IFERROR(VLOOKUP(G16,'Parametri'!$A$5:$E$6,5,0),0),0))</f>
        <v/>
      </c>
      <c r="S16" s="28">
        <f>IF(T16="","",T16*'Parametri'!$B$12)</f>
        <v/>
      </c>
      <c r="T16" s="27" t="n"/>
      <c r="U16" s="28">
        <f>IF(A16="","",SUM(L16:T16))</f>
        <v/>
      </c>
      <c r="V16" s="27" t="n"/>
      <c r="W16" s="28">
        <f>IF(H16="","",H16*'Parametri'!$B$14*(1+'Parametri'!$B$15))</f>
        <v/>
      </c>
      <c r="X16" s="28">
        <f>IF(A16="","",SUM(V16:W16))</f>
        <v/>
      </c>
      <c r="Y16" s="28">
        <f>IF(OR(A16="",H16=""),"",U16+X16+MAX(H16-T16,0))</f>
        <v/>
      </c>
      <c r="Z16" s="11">
        <f>IF(A16="","",IF(AND(F16&lt;&gt;"",OR(G16="Privato",G16="Impresa costruttrice")),"Sì","Verificare"))</f>
        <v/>
      </c>
      <c r="AA16" s="7" t="n"/>
    </row>
    <row r="17" ht="30" customHeight="1">
      <c r="A17" s="5" t="n"/>
      <c r="B17" s="26" t="n"/>
      <c r="C17" s="7" t="n"/>
      <c r="D17" s="7" t="n"/>
      <c r="E17" s="7" t="n"/>
      <c r="F17" s="5" t="n"/>
      <c r="G17" s="5" t="n"/>
      <c r="H17" s="27" t="n"/>
      <c r="I17" s="27" t="n"/>
      <c r="J17" s="30">
        <f>IF(I17="","",I17*(1+'Parametri'!$B$10)*'Parametri'!$B$9)</f>
        <v/>
      </c>
      <c r="K17" s="31">
        <f>IF(G17="","",'Parametri'!$B$11)</f>
        <v/>
      </c>
      <c r="L17" s="30">
        <f>IF(OR(G17="",I17=""),"",IF(G17="Privato",MAX(J17*K17,'Parametri'!$B$13),0))</f>
        <v/>
      </c>
      <c r="M17" s="30">
        <f>IF(G17="","",IF(G17="Privato",IFERROR(VLOOKUP(G17,'Parametri'!$A$5:$E$6,4,0),0),0))</f>
        <v/>
      </c>
      <c r="N17" s="30">
        <f>IF(G17="","",IF(G17="Privato",IFERROR(VLOOKUP(G17,'Parametri'!$A$5:$E$6,5,0),0),0))</f>
        <v/>
      </c>
      <c r="O17" s="30">
        <f>IF(OR(G17="",H17=""),"",IF(G17="Impresa costruttrice",H17*IFERROR(VLOOKUP(G17,'Parametri'!$A$5:$E$6,2,0),0),0))</f>
        <v/>
      </c>
      <c r="P17" s="30">
        <f>IF(G17="","",IF(G17="Impresa costruttrice",IFERROR(VLOOKUP(G17,'Parametri'!$A$5:$E$6,3,0),0),0))</f>
        <v/>
      </c>
      <c r="Q17" s="30">
        <f>IF(G17="","",IF(G17="Impresa costruttrice",IFERROR(VLOOKUP(G17,'Parametri'!$A$5:$E$6,4,0),0),0))</f>
        <v/>
      </c>
      <c r="R17" s="30">
        <f>IF(G17="","",IF(G17="Impresa costruttrice",IFERROR(VLOOKUP(G17,'Parametri'!$A$5:$E$6,5,0),0),0))</f>
        <v/>
      </c>
      <c r="S17" s="30">
        <f>IF(T17="","",T17*'Parametri'!$B$12)</f>
        <v/>
      </c>
      <c r="T17" s="27" t="n"/>
      <c r="U17" s="30">
        <f>IF(A17="","",SUM(L17:T17))</f>
        <v/>
      </c>
      <c r="V17" s="27" t="n"/>
      <c r="W17" s="30">
        <f>IF(H17="","",H17*'Parametri'!$B$14*(1+'Parametri'!$B$15))</f>
        <v/>
      </c>
      <c r="X17" s="30">
        <f>IF(A17="","",SUM(V17:W17))</f>
        <v/>
      </c>
      <c r="Y17" s="30">
        <f>IF(OR(A17="",H17=""),"",U17+X17+MAX(H17-T17,0))</f>
        <v/>
      </c>
      <c r="Z17" s="14">
        <f>IF(A17="","",IF(AND(F17&lt;&gt;"",OR(G17="Privato",G17="Impresa costruttrice")),"Sì","Verificare"))</f>
        <v/>
      </c>
      <c r="AA17" s="7" t="n"/>
    </row>
    <row r="18" ht="30" customHeight="1">
      <c r="A18" s="5" t="n"/>
      <c r="B18" s="26" t="n"/>
      <c r="C18" s="7" t="n"/>
      <c r="D18" s="7" t="n"/>
      <c r="E18" s="7" t="n"/>
      <c r="F18" s="5" t="n"/>
      <c r="G18" s="5" t="n"/>
      <c r="H18" s="27" t="n"/>
      <c r="I18" s="27" t="n"/>
      <c r="J18" s="28">
        <f>IF(I18="","",I18*(1+'Parametri'!$B$10)*'Parametri'!$B$9)</f>
        <v/>
      </c>
      <c r="K18" s="29">
        <f>IF(G18="","",'Parametri'!$B$11)</f>
        <v/>
      </c>
      <c r="L18" s="28">
        <f>IF(OR(G18="",I18=""),"",IF(G18="Privato",MAX(J18*K18,'Parametri'!$B$13),0))</f>
        <v/>
      </c>
      <c r="M18" s="28">
        <f>IF(G18="","",IF(G18="Privato",IFERROR(VLOOKUP(G18,'Parametri'!$A$5:$E$6,4,0),0),0))</f>
        <v/>
      </c>
      <c r="N18" s="28">
        <f>IF(G18="","",IF(G18="Privato",IFERROR(VLOOKUP(G18,'Parametri'!$A$5:$E$6,5,0),0),0))</f>
        <v/>
      </c>
      <c r="O18" s="28">
        <f>IF(OR(G18="",H18=""),"",IF(G18="Impresa costruttrice",H18*IFERROR(VLOOKUP(G18,'Parametri'!$A$5:$E$6,2,0),0),0))</f>
        <v/>
      </c>
      <c r="P18" s="28">
        <f>IF(G18="","",IF(G18="Impresa costruttrice",IFERROR(VLOOKUP(G18,'Parametri'!$A$5:$E$6,3,0),0),0))</f>
        <v/>
      </c>
      <c r="Q18" s="28">
        <f>IF(G18="","",IF(G18="Impresa costruttrice",IFERROR(VLOOKUP(G18,'Parametri'!$A$5:$E$6,4,0),0),0))</f>
        <v/>
      </c>
      <c r="R18" s="28">
        <f>IF(G18="","",IF(G18="Impresa costruttrice",IFERROR(VLOOKUP(G18,'Parametri'!$A$5:$E$6,5,0),0),0))</f>
        <v/>
      </c>
      <c r="S18" s="28">
        <f>IF(T18="","",T18*'Parametri'!$B$12)</f>
        <v/>
      </c>
      <c r="T18" s="27" t="n"/>
      <c r="U18" s="28">
        <f>IF(A18="","",SUM(L18:T18))</f>
        <v/>
      </c>
      <c r="V18" s="27" t="n"/>
      <c r="W18" s="28">
        <f>IF(H18="","",H18*'Parametri'!$B$14*(1+'Parametri'!$B$15))</f>
        <v/>
      </c>
      <c r="X18" s="28">
        <f>IF(A18="","",SUM(V18:W18))</f>
        <v/>
      </c>
      <c r="Y18" s="28">
        <f>IF(OR(A18="",H18=""),"",U18+X18+MAX(H18-T18,0))</f>
        <v/>
      </c>
      <c r="Z18" s="11">
        <f>IF(A18="","",IF(AND(F18&lt;&gt;"",OR(G18="Privato",G18="Impresa costruttrice")),"Sì","Verificare"))</f>
        <v/>
      </c>
      <c r="AA18" s="7" t="n"/>
    </row>
    <row r="19" ht="30" customHeight="1">
      <c r="A19" s="5" t="n"/>
      <c r="B19" s="26" t="n"/>
      <c r="C19" s="7" t="n"/>
      <c r="D19" s="7" t="n"/>
      <c r="E19" s="7" t="n"/>
      <c r="F19" s="5" t="n"/>
      <c r="G19" s="5" t="n"/>
      <c r="H19" s="27" t="n"/>
      <c r="I19" s="27" t="n"/>
      <c r="J19" s="30">
        <f>IF(I19="","",I19*(1+'Parametri'!$B$10)*'Parametri'!$B$9)</f>
        <v/>
      </c>
      <c r="K19" s="31">
        <f>IF(G19="","",'Parametri'!$B$11)</f>
        <v/>
      </c>
      <c r="L19" s="30">
        <f>IF(OR(G19="",I19=""),"",IF(G19="Privato",MAX(J19*K19,'Parametri'!$B$13),0))</f>
        <v/>
      </c>
      <c r="M19" s="30">
        <f>IF(G19="","",IF(G19="Privato",IFERROR(VLOOKUP(G19,'Parametri'!$A$5:$E$6,4,0),0),0))</f>
        <v/>
      </c>
      <c r="N19" s="30">
        <f>IF(G19="","",IF(G19="Privato",IFERROR(VLOOKUP(G19,'Parametri'!$A$5:$E$6,5,0),0),0))</f>
        <v/>
      </c>
      <c r="O19" s="30">
        <f>IF(OR(G19="",H19=""),"",IF(G19="Impresa costruttrice",H19*IFERROR(VLOOKUP(G19,'Parametri'!$A$5:$E$6,2,0),0),0))</f>
        <v/>
      </c>
      <c r="P19" s="30">
        <f>IF(G19="","",IF(G19="Impresa costruttrice",IFERROR(VLOOKUP(G19,'Parametri'!$A$5:$E$6,3,0),0),0))</f>
        <v/>
      </c>
      <c r="Q19" s="30">
        <f>IF(G19="","",IF(G19="Impresa costruttrice",IFERROR(VLOOKUP(G19,'Parametri'!$A$5:$E$6,4,0),0),0))</f>
        <v/>
      </c>
      <c r="R19" s="30">
        <f>IF(G19="","",IF(G19="Impresa costruttrice",IFERROR(VLOOKUP(G19,'Parametri'!$A$5:$E$6,5,0),0),0))</f>
        <v/>
      </c>
      <c r="S19" s="30">
        <f>IF(T19="","",T19*'Parametri'!$B$12)</f>
        <v/>
      </c>
      <c r="T19" s="27" t="n"/>
      <c r="U19" s="30">
        <f>IF(A19="","",SUM(L19:T19))</f>
        <v/>
      </c>
      <c r="V19" s="27" t="n"/>
      <c r="W19" s="30">
        <f>IF(H19="","",H19*'Parametri'!$B$14*(1+'Parametri'!$B$15))</f>
        <v/>
      </c>
      <c r="X19" s="30">
        <f>IF(A19="","",SUM(V19:W19))</f>
        <v/>
      </c>
      <c r="Y19" s="30">
        <f>IF(OR(A19="",H19=""),"",U19+X19+MAX(H19-T19,0))</f>
        <v/>
      </c>
      <c r="Z19" s="14">
        <f>IF(A19="","",IF(AND(F19&lt;&gt;"",OR(G19="Privato",G19="Impresa costruttrice")),"Sì","Verificare"))</f>
        <v/>
      </c>
      <c r="AA19" s="7" t="n"/>
    </row>
    <row r="20" ht="30" customHeight="1">
      <c r="A20" s="5" t="n"/>
      <c r="B20" s="26" t="n"/>
      <c r="C20" s="7" t="n"/>
      <c r="D20" s="7" t="n"/>
      <c r="E20" s="7" t="n"/>
      <c r="F20" s="5" t="n"/>
      <c r="G20" s="5" t="n"/>
      <c r="H20" s="27" t="n"/>
      <c r="I20" s="27" t="n"/>
      <c r="J20" s="28">
        <f>IF(I20="","",I20*(1+'Parametri'!$B$10)*'Parametri'!$B$9)</f>
        <v/>
      </c>
      <c r="K20" s="29">
        <f>IF(G20="","",'Parametri'!$B$11)</f>
        <v/>
      </c>
      <c r="L20" s="28">
        <f>IF(OR(G20="",I20=""),"",IF(G20="Privato",MAX(J20*K20,'Parametri'!$B$13),0))</f>
        <v/>
      </c>
      <c r="M20" s="28">
        <f>IF(G20="","",IF(G20="Privato",IFERROR(VLOOKUP(G20,'Parametri'!$A$5:$E$6,4,0),0),0))</f>
        <v/>
      </c>
      <c r="N20" s="28">
        <f>IF(G20="","",IF(G20="Privato",IFERROR(VLOOKUP(G20,'Parametri'!$A$5:$E$6,5,0),0),0))</f>
        <v/>
      </c>
      <c r="O20" s="28">
        <f>IF(OR(G20="",H20=""),"",IF(G20="Impresa costruttrice",H20*IFERROR(VLOOKUP(G20,'Parametri'!$A$5:$E$6,2,0),0),0))</f>
        <v/>
      </c>
      <c r="P20" s="28">
        <f>IF(G20="","",IF(G20="Impresa costruttrice",IFERROR(VLOOKUP(G20,'Parametri'!$A$5:$E$6,3,0),0),0))</f>
        <v/>
      </c>
      <c r="Q20" s="28">
        <f>IF(G20="","",IF(G20="Impresa costruttrice",IFERROR(VLOOKUP(G20,'Parametri'!$A$5:$E$6,4,0),0),0))</f>
        <v/>
      </c>
      <c r="R20" s="28">
        <f>IF(G20="","",IF(G20="Impresa costruttrice",IFERROR(VLOOKUP(G20,'Parametri'!$A$5:$E$6,5,0),0),0))</f>
        <v/>
      </c>
      <c r="S20" s="28">
        <f>IF(T20="","",T20*'Parametri'!$B$12)</f>
        <v/>
      </c>
      <c r="T20" s="27" t="n"/>
      <c r="U20" s="28">
        <f>IF(A20="","",SUM(L20:T20))</f>
        <v/>
      </c>
      <c r="V20" s="27" t="n"/>
      <c r="W20" s="28">
        <f>IF(H20="","",H20*'Parametri'!$B$14*(1+'Parametri'!$B$15))</f>
        <v/>
      </c>
      <c r="X20" s="28">
        <f>IF(A20="","",SUM(V20:W20))</f>
        <v/>
      </c>
      <c r="Y20" s="28">
        <f>IF(OR(A20="",H20=""),"",U20+X20+MAX(H20-T20,0))</f>
        <v/>
      </c>
      <c r="Z20" s="11">
        <f>IF(A20="","",IF(AND(F20&lt;&gt;"",OR(G20="Privato",G20="Impresa costruttrice")),"Sì","Verificare"))</f>
        <v/>
      </c>
      <c r="AA20" s="7" t="n"/>
    </row>
    <row r="21" ht="30" customHeight="1">
      <c r="A21" s="5" t="n"/>
      <c r="B21" s="26" t="n"/>
      <c r="C21" s="7" t="n"/>
      <c r="D21" s="7" t="n"/>
      <c r="E21" s="7" t="n"/>
      <c r="F21" s="5" t="n"/>
      <c r="G21" s="5" t="n"/>
      <c r="H21" s="27" t="n"/>
      <c r="I21" s="27" t="n"/>
      <c r="J21" s="30">
        <f>IF(I21="","",I21*(1+'Parametri'!$B$10)*'Parametri'!$B$9)</f>
        <v/>
      </c>
      <c r="K21" s="31">
        <f>IF(G21="","",'Parametri'!$B$11)</f>
        <v/>
      </c>
      <c r="L21" s="30">
        <f>IF(OR(G21="",I21=""),"",IF(G21="Privato",MAX(J21*K21,'Parametri'!$B$13),0))</f>
        <v/>
      </c>
      <c r="M21" s="30">
        <f>IF(G21="","",IF(G21="Privato",IFERROR(VLOOKUP(G21,'Parametri'!$A$5:$E$6,4,0),0),0))</f>
        <v/>
      </c>
      <c r="N21" s="30">
        <f>IF(G21="","",IF(G21="Privato",IFERROR(VLOOKUP(G21,'Parametri'!$A$5:$E$6,5,0),0),0))</f>
        <v/>
      </c>
      <c r="O21" s="30">
        <f>IF(OR(G21="",H21=""),"",IF(G21="Impresa costruttrice",H21*IFERROR(VLOOKUP(G21,'Parametri'!$A$5:$E$6,2,0),0),0))</f>
        <v/>
      </c>
      <c r="P21" s="30">
        <f>IF(G21="","",IF(G21="Impresa costruttrice",IFERROR(VLOOKUP(G21,'Parametri'!$A$5:$E$6,3,0),0),0))</f>
        <v/>
      </c>
      <c r="Q21" s="30">
        <f>IF(G21="","",IF(G21="Impresa costruttrice",IFERROR(VLOOKUP(G21,'Parametri'!$A$5:$E$6,4,0),0),0))</f>
        <v/>
      </c>
      <c r="R21" s="30">
        <f>IF(G21="","",IF(G21="Impresa costruttrice",IFERROR(VLOOKUP(G21,'Parametri'!$A$5:$E$6,5,0),0),0))</f>
        <v/>
      </c>
      <c r="S21" s="30">
        <f>IF(T21="","",T21*'Parametri'!$B$12)</f>
        <v/>
      </c>
      <c r="T21" s="27" t="n"/>
      <c r="U21" s="30">
        <f>IF(A21="","",SUM(L21:T21))</f>
        <v/>
      </c>
      <c r="V21" s="27" t="n"/>
      <c r="W21" s="30">
        <f>IF(H21="","",H21*'Parametri'!$B$14*(1+'Parametri'!$B$15))</f>
        <v/>
      </c>
      <c r="X21" s="30">
        <f>IF(A21="","",SUM(V21:W21))</f>
        <v/>
      </c>
      <c r="Y21" s="30">
        <f>IF(OR(A21="",H21=""),"",U21+X21+MAX(H21-T21,0))</f>
        <v/>
      </c>
      <c r="Z21" s="14">
        <f>IF(A21="","",IF(AND(F21&lt;&gt;"",OR(G21="Privato",G21="Impresa costruttrice")),"Sì","Verificare"))</f>
        <v/>
      </c>
      <c r="AA21" s="7" t="n"/>
    </row>
    <row r="22" ht="30" customHeight="1">
      <c r="A22" s="5" t="n"/>
      <c r="B22" s="26" t="n"/>
      <c r="C22" s="7" t="n"/>
      <c r="D22" s="7" t="n"/>
      <c r="E22" s="7" t="n"/>
      <c r="F22" s="5" t="n"/>
      <c r="G22" s="5" t="n"/>
      <c r="H22" s="27" t="n"/>
      <c r="I22" s="27" t="n"/>
      <c r="J22" s="28">
        <f>IF(I22="","",I22*(1+'Parametri'!$B$10)*'Parametri'!$B$9)</f>
        <v/>
      </c>
      <c r="K22" s="29">
        <f>IF(G22="","",'Parametri'!$B$11)</f>
        <v/>
      </c>
      <c r="L22" s="28">
        <f>IF(OR(G22="",I22=""),"",IF(G22="Privato",MAX(J22*K22,'Parametri'!$B$13),0))</f>
        <v/>
      </c>
      <c r="M22" s="28">
        <f>IF(G22="","",IF(G22="Privato",IFERROR(VLOOKUP(G22,'Parametri'!$A$5:$E$6,4,0),0),0))</f>
        <v/>
      </c>
      <c r="N22" s="28">
        <f>IF(G22="","",IF(G22="Privato",IFERROR(VLOOKUP(G22,'Parametri'!$A$5:$E$6,5,0),0),0))</f>
        <v/>
      </c>
      <c r="O22" s="28">
        <f>IF(OR(G22="",H22=""),"",IF(G22="Impresa costruttrice",H22*IFERROR(VLOOKUP(G22,'Parametri'!$A$5:$E$6,2,0),0),0))</f>
        <v/>
      </c>
      <c r="P22" s="28">
        <f>IF(G22="","",IF(G22="Impresa costruttrice",IFERROR(VLOOKUP(G22,'Parametri'!$A$5:$E$6,3,0),0),0))</f>
        <v/>
      </c>
      <c r="Q22" s="28">
        <f>IF(G22="","",IF(G22="Impresa costruttrice",IFERROR(VLOOKUP(G22,'Parametri'!$A$5:$E$6,4,0),0),0))</f>
        <v/>
      </c>
      <c r="R22" s="28">
        <f>IF(G22="","",IF(G22="Impresa costruttrice",IFERROR(VLOOKUP(G22,'Parametri'!$A$5:$E$6,5,0),0),0))</f>
        <v/>
      </c>
      <c r="S22" s="28">
        <f>IF(T22="","",T22*'Parametri'!$B$12)</f>
        <v/>
      </c>
      <c r="T22" s="27" t="n"/>
      <c r="U22" s="28">
        <f>IF(A22="","",SUM(L22:T22))</f>
        <v/>
      </c>
      <c r="V22" s="27" t="n"/>
      <c r="W22" s="28">
        <f>IF(H22="","",H22*'Parametri'!$B$14*(1+'Parametri'!$B$15))</f>
        <v/>
      </c>
      <c r="X22" s="28">
        <f>IF(A22="","",SUM(V22:W22))</f>
        <v/>
      </c>
      <c r="Y22" s="28">
        <f>IF(OR(A22="",H22=""),"",U22+X22+MAX(H22-T22,0))</f>
        <v/>
      </c>
      <c r="Z22" s="11">
        <f>IF(A22="","",IF(AND(F22&lt;&gt;"",OR(G22="Privato",G22="Impresa costruttrice")),"Sì","Verificare"))</f>
        <v/>
      </c>
      <c r="AA22" s="7" t="n"/>
    </row>
    <row r="23" ht="30" customHeight="1">
      <c r="A23" s="5" t="n"/>
      <c r="B23" s="26" t="n"/>
      <c r="C23" s="7" t="n"/>
      <c r="D23" s="7" t="n"/>
      <c r="E23" s="7" t="n"/>
      <c r="F23" s="5" t="n"/>
      <c r="G23" s="5" t="n"/>
      <c r="H23" s="27" t="n"/>
      <c r="I23" s="27" t="n"/>
      <c r="J23" s="30">
        <f>IF(I23="","",I23*(1+'Parametri'!$B$10)*'Parametri'!$B$9)</f>
        <v/>
      </c>
      <c r="K23" s="31">
        <f>IF(G23="","",'Parametri'!$B$11)</f>
        <v/>
      </c>
      <c r="L23" s="30">
        <f>IF(OR(G23="",I23=""),"",IF(G23="Privato",MAX(J23*K23,'Parametri'!$B$13),0))</f>
        <v/>
      </c>
      <c r="M23" s="30">
        <f>IF(G23="","",IF(G23="Privato",IFERROR(VLOOKUP(G23,'Parametri'!$A$5:$E$6,4,0),0),0))</f>
        <v/>
      </c>
      <c r="N23" s="30">
        <f>IF(G23="","",IF(G23="Privato",IFERROR(VLOOKUP(G23,'Parametri'!$A$5:$E$6,5,0),0),0))</f>
        <v/>
      </c>
      <c r="O23" s="30">
        <f>IF(OR(G23="",H23=""),"",IF(G23="Impresa costruttrice",H23*IFERROR(VLOOKUP(G23,'Parametri'!$A$5:$E$6,2,0),0),0))</f>
        <v/>
      </c>
      <c r="P23" s="30">
        <f>IF(G23="","",IF(G23="Impresa costruttrice",IFERROR(VLOOKUP(G23,'Parametri'!$A$5:$E$6,3,0),0),0))</f>
        <v/>
      </c>
      <c r="Q23" s="30">
        <f>IF(G23="","",IF(G23="Impresa costruttrice",IFERROR(VLOOKUP(G23,'Parametri'!$A$5:$E$6,4,0),0),0))</f>
        <v/>
      </c>
      <c r="R23" s="30">
        <f>IF(G23="","",IF(G23="Impresa costruttrice",IFERROR(VLOOKUP(G23,'Parametri'!$A$5:$E$6,5,0),0),0))</f>
        <v/>
      </c>
      <c r="S23" s="30">
        <f>IF(T23="","",T23*'Parametri'!$B$12)</f>
        <v/>
      </c>
      <c r="T23" s="27" t="n"/>
      <c r="U23" s="30">
        <f>IF(A23="","",SUM(L23:T23))</f>
        <v/>
      </c>
      <c r="V23" s="27" t="n"/>
      <c r="W23" s="30">
        <f>IF(H23="","",H23*'Parametri'!$B$14*(1+'Parametri'!$B$15))</f>
        <v/>
      </c>
      <c r="X23" s="30">
        <f>IF(A23="","",SUM(V23:W23))</f>
        <v/>
      </c>
      <c r="Y23" s="30">
        <f>IF(OR(A23="",H23=""),"",U23+X23+MAX(H23-T23,0))</f>
        <v/>
      </c>
      <c r="Z23" s="14">
        <f>IF(A23="","",IF(AND(F23&lt;&gt;"",OR(G23="Privato",G23="Impresa costruttrice")),"Sì","Verificare"))</f>
        <v/>
      </c>
      <c r="AA23" s="7" t="n"/>
    </row>
    <row r="24" ht="30" customHeight="1">
      <c r="A24" s="5" t="n"/>
      <c r="B24" s="26" t="n"/>
      <c r="C24" s="7" t="n"/>
      <c r="D24" s="7" t="n"/>
      <c r="E24" s="7" t="n"/>
      <c r="F24" s="5" t="n"/>
      <c r="G24" s="5" t="n"/>
      <c r="H24" s="27" t="n"/>
      <c r="I24" s="27" t="n"/>
      <c r="J24" s="28">
        <f>IF(I24="","",I24*(1+'Parametri'!$B$10)*'Parametri'!$B$9)</f>
        <v/>
      </c>
      <c r="K24" s="29">
        <f>IF(G24="","",'Parametri'!$B$11)</f>
        <v/>
      </c>
      <c r="L24" s="28">
        <f>IF(OR(G24="",I24=""),"",IF(G24="Privato",MAX(J24*K24,'Parametri'!$B$13),0))</f>
        <v/>
      </c>
      <c r="M24" s="28">
        <f>IF(G24="","",IF(G24="Privato",IFERROR(VLOOKUP(G24,'Parametri'!$A$5:$E$6,4,0),0),0))</f>
        <v/>
      </c>
      <c r="N24" s="28">
        <f>IF(G24="","",IF(G24="Privato",IFERROR(VLOOKUP(G24,'Parametri'!$A$5:$E$6,5,0),0),0))</f>
        <v/>
      </c>
      <c r="O24" s="28">
        <f>IF(OR(G24="",H24=""),"",IF(G24="Impresa costruttrice",H24*IFERROR(VLOOKUP(G24,'Parametri'!$A$5:$E$6,2,0),0),0))</f>
        <v/>
      </c>
      <c r="P24" s="28">
        <f>IF(G24="","",IF(G24="Impresa costruttrice",IFERROR(VLOOKUP(G24,'Parametri'!$A$5:$E$6,3,0),0),0))</f>
        <v/>
      </c>
      <c r="Q24" s="28">
        <f>IF(G24="","",IF(G24="Impresa costruttrice",IFERROR(VLOOKUP(G24,'Parametri'!$A$5:$E$6,4,0),0),0))</f>
        <v/>
      </c>
      <c r="R24" s="28">
        <f>IF(G24="","",IF(G24="Impresa costruttrice",IFERROR(VLOOKUP(G24,'Parametri'!$A$5:$E$6,5,0),0),0))</f>
        <v/>
      </c>
      <c r="S24" s="28">
        <f>IF(T24="","",T24*'Parametri'!$B$12)</f>
        <v/>
      </c>
      <c r="T24" s="27" t="n"/>
      <c r="U24" s="28">
        <f>IF(A24="","",SUM(L24:T24))</f>
        <v/>
      </c>
      <c r="V24" s="27" t="n"/>
      <c r="W24" s="28">
        <f>IF(H24="","",H24*'Parametri'!$B$14*(1+'Parametri'!$B$15))</f>
        <v/>
      </c>
      <c r="X24" s="28">
        <f>IF(A24="","",SUM(V24:W24))</f>
        <v/>
      </c>
      <c r="Y24" s="28">
        <f>IF(OR(A24="",H24=""),"",U24+X24+MAX(H24-T24,0))</f>
        <v/>
      </c>
      <c r="Z24" s="11">
        <f>IF(A24="","",IF(AND(F24&lt;&gt;"",OR(G24="Privato",G24="Impresa costruttrice")),"Sì","Verificare"))</f>
        <v/>
      </c>
      <c r="AA24" s="7" t="n"/>
    </row>
    <row r="25" ht="30" customHeight="1">
      <c r="A25" s="5" t="n"/>
      <c r="B25" s="26" t="n"/>
      <c r="C25" s="7" t="n"/>
      <c r="D25" s="7" t="n"/>
      <c r="E25" s="7" t="n"/>
      <c r="F25" s="5" t="n"/>
      <c r="G25" s="5" t="n"/>
      <c r="H25" s="27" t="n"/>
      <c r="I25" s="27" t="n"/>
      <c r="J25" s="30">
        <f>IF(I25="","",I25*(1+'Parametri'!$B$10)*'Parametri'!$B$9)</f>
        <v/>
      </c>
      <c r="K25" s="31">
        <f>IF(G25="","",'Parametri'!$B$11)</f>
        <v/>
      </c>
      <c r="L25" s="30">
        <f>IF(OR(G25="",I25=""),"",IF(G25="Privato",MAX(J25*K25,'Parametri'!$B$13),0))</f>
        <v/>
      </c>
      <c r="M25" s="30">
        <f>IF(G25="","",IF(G25="Privato",IFERROR(VLOOKUP(G25,'Parametri'!$A$5:$E$6,4,0),0),0))</f>
        <v/>
      </c>
      <c r="N25" s="30">
        <f>IF(G25="","",IF(G25="Privato",IFERROR(VLOOKUP(G25,'Parametri'!$A$5:$E$6,5,0),0),0))</f>
        <v/>
      </c>
      <c r="O25" s="30">
        <f>IF(OR(G25="",H25=""),"",IF(G25="Impresa costruttrice",H25*IFERROR(VLOOKUP(G25,'Parametri'!$A$5:$E$6,2,0),0),0))</f>
        <v/>
      </c>
      <c r="P25" s="30">
        <f>IF(G25="","",IF(G25="Impresa costruttrice",IFERROR(VLOOKUP(G25,'Parametri'!$A$5:$E$6,3,0),0),0))</f>
        <v/>
      </c>
      <c r="Q25" s="30">
        <f>IF(G25="","",IF(G25="Impresa costruttrice",IFERROR(VLOOKUP(G25,'Parametri'!$A$5:$E$6,4,0),0),0))</f>
        <v/>
      </c>
      <c r="R25" s="30">
        <f>IF(G25="","",IF(G25="Impresa costruttrice",IFERROR(VLOOKUP(G25,'Parametri'!$A$5:$E$6,5,0),0),0))</f>
        <v/>
      </c>
      <c r="S25" s="30">
        <f>IF(T25="","",T25*'Parametri'!$B$12)</f>
        <v/>
      </c>
      <c r="T25" s="27" t="n"/>
      <c r="U25" s="30">
        <f>IF(A25="","",SUM(L25:T25))</f>
        <v/>
      </c>
      <c r="V25" s="27" t="n"/>
      <c r="W25" s="30">
        <f>IF(H25="","",H25*'Parametri'!$B$14*(1+'Parametri'!$B$15))</f>
        <v/>
      </c>
      <c r="X25" s="30">
        <f>IF(A25="","",SUM(V25:W25))</f>
        <v/>
      </c>
      <c r="Y25" s="30">
        <f>IF(OR(A25="",H25=""),"",U25+X25+MAX(H25-T25,0))</f>
        <v/>
      </c>
      <c r="Z25" s="14">
        <f>IF(A25="","",IF(AND(F25&lt;&gt;"",OR(G25="Privato",G25="Impresa costruttrice")),"Sì","Verificare"))</f>
        <v/>
      </c>
      <c r="AA25" s="7" t="n"/>
    </row>
    <row r="26" ht="30" customHeight="1">
      <c r="A26" s="5" t="n"/>
      <c r="B26" s="26" t="n"/>
      <c r="C26" s="7" t="n"/>
      <c r="D26" s="7" t="n"/>
      <c r="E26" s="7" t="n"/>
      <c r="F26" s="5" t="n"/>
      <c r="G26" s="5" t="n"/>
      <c r="H26" s="27" t="n"/>
      <c r="I26" s="27" t="n"/>
      <c r="J26" s="28">
        <f>IF(I26="","",I26*(1+'Parametri'!$B$10)*'Parametri'!$B$9)</f>
        <v/>
      </c>
      <c r="K26" s="29">
        <f>IF(G26="","",'Parametri'!$B$11)</f>
        <v/>
      </c>
      <c r="L26" s="28">
        <f>IF(OR(G26="",I26=""),"",IF(G26="Privato",MAX(J26*K26,'Parametri'!$B$13),0))</f>
        <v/>
      </c>
      <c r="M26" s="28">
        <f>IF(G26="","",IF(G26="Privato",IFERROR(VLOOKUP(G26,'Parametri'!$A$5:$E$6,4,0),0),0))</f>
        <v/>
      </c>
      <c r="N26" s="28">
        <f>IF(G26="","",IF(G26="Privato",IFERROR(VLOOKUP(G26,'Parametri'!$A$5:$E$6,5,0),0),0))</f>
        <v/>
      </c>
      <c r="O26" s="28">
        <f>IF(OR(G26="",H26=""),"",IF(G26="Impresa costruttrice",H26*IFERROR(VLOOKUP(G26,'Parametri'!$A$5:$E$6,2,0),0),0))</f>
        <v/>
      </c>
      <c r="P26" s="28">
        <f>IF(G26="","",IF(G26="Impresa costruttrice",IFERROR(VLOOKUP(G26,'Parametri'!$A$5:$E$6,3,0),0),0))</f>
        <v/>
      </c>
      <c r="Q26" s="28">
        <f>IF(G26="","",IF(G26="Impresa costruttrice",IFERROR(VLOOKUP(G26,'Parametri'!$A$5:$E$6,4,0),0),0))</f>
        <v/>
      </c>
      <c r="R26" s="28">
        <f>IF(G26="","",IF(G26="Impresa costruttrice",IFERROR(VLOOKUP(G26,'Parametri'!$A$5:$E$6,5,0),0),0))</f>
        <v/>
      </c>
      <c r="S26" s="28">
        <f>IF(T26="","",T26*'Parametri'!$B$12)</f>
        <v/>
      </c>
      <c r="T26" s="27" t="n"/>
      <c r="U26" s="28">
        <f>IF(A26="","",SUM(L26:T26))</f>
        <v/>
      </c>
      <c r="V26" s="27" t="n"/>
      <c r="W26" s="28">
        <f>IF(H26="","",H26*'Parametri'!$B$14*(1+'Parametri'!$B$15))</f>
        <v/>
      </c>
      <c r="X26" s="28">
        <f>IF(A26="","",SUM(V26:W26))</f>
        <v/>
      </c>
      <c r="Y26" s="28">
        <f>IF(OR(A26="",H26=""),"",U26+X26+MAX(H26-T26,0))</f>
        <v/>
      </c>
      <c r="Z26" s="11">
        <f>IF(A26="","",IF(AND(F26&lt;&gt;"",OR(G26="Privato",G26="Impresa costruttrice")),"Sì","Verificare"))</f>
        <v/>
      </c>
      <c r="AA26" s="7" t="n"/>
    </row>
    <row r="27" ht="30" customHeight="1">
      <c r="A27" s="5" t="n"/>
      <c r="B27" s="26" t="n"/>
      <c r="C27" s="7" t="n"/>
      <c r="D27" s="7" t="n"/>
      <c r="E27" s="7" t="n"/>
      <c r="F27" s="5" t="n"/>
      <c r="G27" s="5" t="n"/>
      <c r="H27" s="27" t="n"/>
      <c r="I27" s="27" t="n"/>
      <c r="J27" s="30">
        <f>IF(I27="","",I27*(1+'Parametri'!$B$10)*'Parametri'!$B$9)</f>
        <v/>
      </c>
      <c r="K27" s="31">
        <f>IF(G27="","",'Parametri'!$B$11)</f>
        <v/>
      </c>
      <c r="L27" s="30">
        <f>IF(OR(G27="",I27=""),"",IF(G27="Privato",MAX(J27*K27,'Parametri'!$B$13),0))</f>
        <v/>
      </c>
      <c r="M27" s="30">
        <f>IF(G27="","",IF(G27="Privato",IFERROR(VLOOKUP(G27,'Parametri'!$A$5:$E$6,4,0),0),0))</f>
        <v/>
      </c>
      <c r="N27" s="30">
        <f>IF(G27="","",IF(G27="Privato",IFERROR(VLOOKUP(G27,'Parametri'!$A$5:$E$6,5,0),0),0))</f>
        <v/>
      </c>
      <c r="O27" s="30">
        <f>IF(OR(G27="",H27=""),"",IF(G27="Impresa costruttrice",H27*IFERROR(VLOOKUP(G27,'Parametri'!$A$5:$E$6,2,0),0),0))</f>
        <v/>
      </c>
      <c r="P27" s="30">
        <f>IF(G27="","",IF(G27="Impresa costruttrice",IFERROR(VLOOKUP(G27,'Parametri'!$A$5:$E$6,3,0),0),0))</f>
        <v/>
      </c>
      <c r="Q27" s="30">
        <f>IF(G27="","",IF(G27="Impresa costruttrice",IFERROR(VLOOKUP(G27,'Parametri'!$A$5:$E$6,4,0),0),0))</f>
        <v/>
      </c>
      <c r="R27" s="30">
        <f>IF(G27="","",IF(G27="Impresa costruttrice",IFERROR(VLOOKUP(G27,'Parametri'!$A$5:$E$6,5,0),0),0))</f>
        <v/>
      </c>
      <c r="S27" s="30">
        <f>IF(T27="","",T27*'Parametri'!$B$12)</f>
        <v/>
      </c>
      <c r="T27" s="27" t="n"/>
      <c r="U27" s="30">
        <f>IF(A27="","",SUM(L27:T27))</f>
        <v/>
      </c>
      <c r="V27" s="27" t="n"/>
      <c r="W27" s="30">
        <f>IF(H27="","",H27*'Parametri'!$B$14*(1+'Parametri'!$B$15))</f>
        <v/>
      </c>
      <c r="X27" s="30">
        <f>IF(A27="","",SUM(V27:W27))</f>
        <v/>
      </c>
      <c r="Y27" s="30">
        <f>IF(OR(A27="",H27=""),"",U27+X27+MAX(H27-T27,0))</f>
        <v/>
      </c>
      <c r="Z27" s="14">
        <f>IF(A27="","",IF(AND(F27&lt;&gt;"",OR(G27="Privato",G27="Impresa costruttrice")),"Sì","Verificare"))</f>
        <v/>
      </c>
      <c r="AA27" s="7" t="n"/>
    </row>
    <row r="28" ht="30" customHeight="1">
      <c r="A28" s="5" t="n"/>
      <c r="B28" s="26" t="n"/>
      <c r="C28" s="7" t="n"/>
      <c r="D28" s="7" t="n"/>
      <c r="E28" s="7" t="n"/>
      <c r="F28" s="5" t="n"/>
      <c r="G28" s="5" t="n"/>
      <c r="H28" s="27" t="n"/>
      <c r="I28" s="27" t="n"/>
      <c r="J28" s="28">
        <f>IF(I28="","",I28*(1+'Parametri'!$B$10)*'Parametri'!$B$9)</f>
        <v/>
      </c>
      <c r="K28" s="29">
        <f>IF(G28="","",'Parametri'!$B$11)</f>
        <v/>
      </c>
      <c r="L28" s="28">
        <f>IF(OR(G28="",I28=""),"",IF(G28="Privato",MAX(J28*K28,'Parametri'!$B$13),0))</f>
        <v/>
      </c>
      <c r="M28" s="28">
        <f>IF(G28="","",IF(G28="Privato",IFERROR(VLOOKUP(G28,'Parametri'!$A$5:$E$6,4,0),0),0))</f>
        <v/>
      </c>
      <c r="N28" s="28">
        <f>IF(G28="","",IF(G28="Privato",IFERROR(VLOOKUP(G28,'Parametri'!$A$5:$E$6,5,0),0),0))</f>
        <v/>
      </c>
      <c r="O28" s="28">
        <f>IF(OR(G28="",H28=""),"",IF(G28="Impresa costruttrice",H28*IFERROR(VLOOKUP(G28,'Parametri'!$A$5:$E$6,2,0),0),0))</f>
        <v/>
      </c>
      <c r="P28" s="28">
        <f>IF(G28="","",IF(G28="Impresa costruttrice",IFERROR(VLOOKUP(G28,'Parametri'!$A$5:$E$6,3,0),0),0))</f>
        <v/>
      </c>
      <c r="Q28" s="28">
        <f>IF(G28="","",IF(G28="Impresa costruttrice",IFERROR(VLOOKUP(G28,'Parametri'!$A$5:$E$6,4,0),0),0))</f>
        <v/>
      </c>
      <c r="R28" s="28">
        <f>IF(G28="","",IF(G28="Impresa costruttrice",IFERROR(VLOOKUP(G28,'Parametri'!$A$5:$E$6,5,0),0),0))</f>
        <v/>
      </c>
      <c r="S28" s="28">
        <f>IF(T28="","",T28*'Parametri'!$B$12)</f>
        <v/>
      </c>
      <c r="T28" s="27" t="n"/>
      <c r="U28" s="28">
        <f>IF(A28="","",SUM(L28:T28))</f>
        <v/>
      </c>
      <c r="V28" s="27" t="n"/>
      <c r="W28" s="28">
        <f>IF(H28="","",H28*'Parametri'!$B$14*(1+'Parametri'!$B$15))</f>
        <v/>
      </c>
      <c r="X28" s="28">
        <f>IF(A28="","",SUM(V28:W28))</f>
        <v/>
      </c>
      <c r="Y28" s="28">
        <f>IF(OR(A28="",H28=""),"",U28+X28+MAX(H28-T28,0))</f>
        <v/>
      </c>
      <c r="Z28" s="11">
        <f>IF(A28="","",IF(AND(F28&lt;&gt;"",OR(G28="Privato",G28="Impresa costruttrice")),"Sì","Verificare"))</f>
        <v/>
      </c>
      <c r="AA28" s="7" t="n"/>
    </row>
    <row r="29" ht="30" customHeight="1">
      <c r="A29" s="5" t="n"/>
      <c r="B29" s="26" t="n"/>
      <c r="C29" s="7" t="n"/>
      <c r="D29" s="7" t="n"/>
      <c r="E29" s="7" t="n"/>
      <c r="F29" s="5" t="n"/>
      <c r="G29" s="5" t="n"/>
      <c r="H29" s="27" t="n"/>
      <c r="I29" s="27" t="n"/>
      <c r="J29" s="30">
        <f>IF(I29="","",I29*(1+'Parametri'!$B$10)*'Parametri'!$B$9)</f>
        <v/>
      </c>
      <c r="K29" s="31">
        <f>IF(G29="","",'Parametri'!$B$11)</f>
        <v/>
      </c>
      <c r="L29" s="30">
        <f>IF(OR(G29="",I29=""),"",IF(G29="Privato",MAX(J29*K29,'Parametri'!$B$13),0))</f>
        <v/>
      </c>
      <c r="M29" s="30">
        <f>IF(G29="","",IF(G29="Privato",IFERROR(VLOOKUP(G29,'Parametri'!$A$5:$E$6,4,0),0),0))</f>
        <v/>
      </c>
      <c r="N29" s="30">
        <f>IF(G29="","",IF(G29="Privato",IFERROR(VLOOKUP(G29,'Parametri'!$A$5:$E$6,5,0),0),0))</f>
        <v/>
      </c>
      <c r="O29" s="30">
        <f>IF(OR(G29="",H29=""),"",IF(G29="Impresa costruttrice",H29*IFERROR(VLOOKUP(G29,'Parametri'!$A$5:$E$6,2,0),0),0))</f>
        <v/>
      </c>
      <c r="P29" s="30">
        <f>IF(G29="","",IF(G29="Impresa costruttrice",IFERROR(VLOOKUP(G29,'Parametri'!$A$5:$E$6,3,0),0),0))</f>
        <v/>
      </c>
      <c r="Q29" s="30">
        <f>IF(G29="","",IF(G29="Impresa costruttrice",IFERROR(VLOOKUP(G29,'Parametri'!$A$5:$E$6,4,0),0),0))</f>
        <v/>
      </c>
      <c r="R29" s="30">
        <f>IF(G29="","",IF(G29="Impresa costruttrice",IFERROR(VLOOKUP(G29,'Parametri'!$A$5:$E$6,5,0),0),0))</f>
        <v/>
      </c>
      <c r="S29" s="30">
        <f>IF(T29="","",T29*'Parametri'!$B$12)</f>
        <v/>
      </c>
      <c r="T29" s="27" t="n"/>
      <c r="U29" s="30">
        <f>IF(A29="","",SUM(L29:T29))</f>
        <v/>
      </c>
      <c r="V29" s="27" t="n"/>
      <c r="W29" s="30">
        <f>IF(H29="","",H29*'Parametri'!$B$14*(1+'Parametri'!$B$15))</f>
        <v/>
      </c>
      <c r="X29" s="30">
        <f>IF(A29="","",SUM(V29:W29))</f>
        <v/>
      </c>
      <c r="Y29" s="30">
        <f>IF(OR(A29="",H29=""),"",U29+X29+MAX(H29-T29,0))</f>
        <v/>
      </c>
      <c r="Z29" s="14">
        <f>IF(A29="","",IF(AND(F29&lt;&gt;"",OR(G29="Privato",G29="Impresa costruttrice")),"Sì","Verificare"))</f>
        <v/>
      </c>
      <c r="AA29" s="7" t="n"/>
    </row>
    <row r="30" ht="30" customHeight="1">
      <c r="A30" s="5" t="n"/>
      <c r="B30" s="26" t="n"/>
      <c r="C30" s="7" t="n"/>
      <c r="D30" s="7" t="n"/>
      <c r="E30" s="7" t="n"/>
      <c r="F30" s="5" t="n"/>
      <c r="G30" s="5" t="n"/>
      <c r="H30" s="27" t="n"/>
      <c r="I30" s="27" t="n"/>
      <c r="J30" s="28">
        <f>IF(I30="","",I30*(1+'Parametri'!$B$10)*'Parametri'!$B$9)</f>
        <v/>
      </c>
      <c r="K30" s="29">
        <f>IF(G30="","",'Parametri'!$B$11)</f>
        <v/>
      </c>
      <c r="L30" s="28">
        <f>IF(OR(G30="",I30=""),"",IF(G30="Privato",MAX(J30*K30,'Parametri'!$B$13),0))</f>
        <v/>
      </c>
      <c r="M30" s="28">
        <f>IF(G30="","",IF(G30="Privato",IFERROR(VLOOKUP(G30,'Parametri'!$A$5:$E$6,4,0),0),0))</f>
        <v/>
      </c>
      <c r="N30" s="28">
        <f>IF(G30="","",IF(G30="Privato",IFERROR(VLOOKUP(G30,'Parametri'!$A$5:$E$6,5,0),0),0))</f>
        <v/>
      </c>
      <c r="O30" s="28">
        <f>IF(OR(G30="",H30=""),"",IF(G30="Impresa costruttrice",H30*IFERROR(VLOOKUP(G30,'Parametri'!$A$5:$E$6,2,0),0),0))</f>
        <v/>
      </c>
      <c r="P30" s="28">
        <f>IF(G30="","",IF(G30="Impresa costruttrice",IFERROR(VLOOKUP(G30,'Parametri'!$A$5:$E$6,3,0),0),0))</f>
        <v/>
      </c>
      <c r="Q30" s="28">
        <f>IF(G30="","",IF(G30="Impresa costruttrice",IFERROR(VLOOKUP(G30,'Parametri'!$A$5:$E$6,4,0),0),0))</f>
        <v/>
      </c>
      <c r="R30" s="28">
        <f>IF(G30="","",IF(G30="Impresa costruttrice",IFERROR(VLOOKUP(G30,'Parametri'!$A$5:$E$6,5,0),0),0))</f>
        <v/>
      </c>
      <c r="S30" s="28">
        <f>IF(T30="","",T30*'Parametri'!$B$12)</f>
        <v/>
      </c>
      <c r="T30" s="27" t="n"/>
      <c r="U30" s="28">
        <f>IF(A30="","",SUM(L30:T30))</f>
        <v/>
      </c>
      <c r="V30" s="27" t="n"/>
      <c r="W30" s="28">
        <f>IF(H30="","",H30*'Parametri'!$B$14*(1+'Parametri'!$B$15))</f>
        <v/>
      </c>
      <c r="X30" s="28">
        <f>IF(A30="","",SUM(V30:W30))</f>
        <v/>
      </c>
      <c r="Y30" s="28">
        <f>IF(OR(A30="",H30=""),"",U30+X30+MAX(H30-T30,0))</f>
        <v/>
      </c>
      <c r="Z30" s="11">
        <f>IF(A30="","",IF(AND(F30&lt;&gt;"",OR(G30="Privato",G30="Impresa costruttrice")),"Sì","Verificare"))</f>
        <v/>
      </c>
      <c r="AA30" s="7" t="n"/>
    </row>
    <row r="31" ht="30" customHeight="1">
      <c r="A31" s="5" t="n"/>
      <c r="B31" s="26" t="n"/>
      <c r="C31" s="7" t="n"/>
      <c r="D31" s="7" t="n"/>
      <c r="E31" s="7" t="n"/>
      <c r="F31" s="5" t="n"/>
      <c r="G31" s="5" t="n"/>
      <c r="H31" s="27" t="n"/>
      <c r="I31" s="27" t="n"/>
      <c r="J31" s="30">
        <f>IF(I31="","",I31*(1+'Parametri'!$B$10)*'Parametri'!$B$9)</f>
        <v/>
      </c>
      <c r="K31" s="31">
        <f>IF(G31="","",'Parametri'!$B$11)</f>
        <v/>
      </c>
      <c r="L31" s="30">
        <f>IF(OR(G31="",I31=""),"",IF(G31="Privato",MAX(J31*K31,'Parametri'!$B$13),0))</f>
        <v/>
      </c>
      <c r="M31" s="30">
        <f>IF(G31="","",IF(G31="Privato",IFERROR(VLOOKUP(G31,'Parametri'!$A$5:$E$6,4,0),0),0))</f>
        <v/>
      </c>
      <c r="N31" s="30">
        <f>IF(G31="","",IF(G31="Privato",IFERROR(VLOOKUP(G31,'Parametri'!$A$5:$E$6,5,0),0),0))</f>
        <v/>
      </c>
      <c r="O31" s="30">
        <f>IF(OR(G31="",H31=""),"",IF(G31="Impresa costruttrice",H31*IFERROR(VLOOKUP(G31,'Parametri'!$A$5:$E$6,2,0),0),0))</f>
        <v/>
      </c>
      <c r="P31" s="30">
        <f>IF(G31="","",IF(G31="Impresa costruttrice",IFERROR(VLOOKUP(G31,'Parametri'!$A$5:$E$6,3,0),0),0))</f>
        <v/>
      </c>
      <c r="Q31" s="30">
        <f>IF(G31="","",IF(G31="Impresa costruttrice",IFERROR(VLOOKUP(G31,'Parametri'!$A$5:$E$6,4,0),0),0))</f>
        <v/>
      </c>
      <c r="R31" s="30">
        <f>IF(G31="","",IF(G31="Impresa costruttrice",IFERROR(VLOOKUP(G31,'Parametri'!$A$5:$E$6,5,0),0),0))</f>
        <v/>
      </c>
      <c r="S31" s="30">
        <f>IF(T31="","",T31*'Parametri'!$B$12)</f>
        <v/>
      </c>
      <c r="T31" s="27" t="n"/>
      <c r="U31" s="30">
        <f>IF(A31="","",SUM(L31:T31))</f>
        <v/>
      </c>
      <c r="V31" s="27" t="n"/>
      <c r="W31" s="30">
        <f>IF(H31="","",H31*'Parametri'!$B$14*(1+'Parametri'!$B$15))</f>
        <v/>
      </c>
      <c r="X31" s="30">
        <f>IF(A31="","",SUM(V31:W31))</f>
        <v/>
      </c>
      <c r="Y31" s="30">
        <f>IF(OR(A31="",H31=""),"",U31+X31+MAX(H31-T31,0))</f>
        <v/>
      </c>
      <c r="Z31" s="14">
        <f>IF(A31="","",IF(AND(F31&lt;&gt;"",OR(G31="Privato",G31="Impresa costruttrice")),"Sì","Verificare"))</f>
        <v/>
      </c>
      <c r="AA31" s="7" t="n"/>
    </row>
    <row r="32" ht="30" customHeight="1">
      <c r="A32" s="5" t="n"/>
      <c r="B32" s="26" t="n"/>
      <c r="C32" s="7" t="n"/>
      <c r="D32" s="7" t="n"/>
      <c r="E32" s="7" t="n"/>
      <c r="F32" s="5" t="n"/>
      <c r="G32" s="5" t="n"/>
      <c r="H32" s="27" t="n"/>
      <c r="I32" s="27" t="n"/>
      <c r="J32" s="28">
        <f>IF(I32="","",I32*(1+'Parametri'!$B$10)*'Parametri'!$B$9)</f>
        <v/>
      </c>
      <c r="K32" s="29">
        <f>IF(G32="","",'Parametri'!$B$11)</f>
        <v/>
      </c>
      <c r="L32" s="28">
        <f>IF(OR(G32="",I32=""),"",IF(G32="Privato",MAX(J32*K32,'Parametri'!$B$13),0))</f>
        <v/>
      </c>
      <c r="M32" s="28">
        <f>IF(G32="","",IF(G32="Privato",IFERROR(VLOOKUP(G32,'Parametri'!$A$5:$E$6,4,0),0),0))</f>
        <v/>
      </c>
      <c r="N32" s="28">
        <f>IF(G32="","",IF(G32="Privato",IFERROR(VLOOKUP(G32,'Parametri'!$A$5:$E$6,5,0),0),0))</f>
        <v/>
      </c>
      <c r="O32" s="28">
        <f>IF(OR(G32="",H32=""),"",IF(G32="Impresa costruttrice",H32*IFERROR(VLOOKUP(G32,'Parametri'!$A$5:$E$6,2,0),0),0))</f>
        <v/>
      </c>
      <c r="P32" s="28">
        <f>IF(G32="","",IF(G32="Impresa costruttrice",IFERROR(VLOOKUP(G32,'Parametri'!$A$5:$E$6,3,0),0),0))</f>
        <v/>
      </c>
      <c r="Q32" s="28">
        <f>IF(G32="","",IF(G32="Impresa costruttrice",IFERROR(VLOOKUP(G32,'Parametri'!$A$5:$E$6,4,0),0),0))</f>
        <v/>
      </c>
      <c r="R32" s="28">
        <f>IF(G32="","",IF(G32="Impresa costruttrice",IFERROR(VLOOKUP(G32,'Parametri'!$A$5:$E$6,5,0),0),0))</f>
        <v/>
      </c>
      <c r="S32" s="28">
        <f>IF(T32="","",T32*'Parametri'!$B$12)</f>
        <v/>
      </c>
      <c r="T32" s="27" t="n"/>
      <c r="U32" s="28">
        <f>IF(A32="","",SUM(L32:T32))</f>
        <v/>
      </c>
      <c r="V32" s="27" t="n"/>
      <c r="W32" s="28">
        <f>IF(H32="","",H32*'Parametri'!$B$14*(1+'Parametri'!$B$15))</f>
        <v/>
      </c>
      <c r="X32" s="28">
        <f>IF(A32="","",SUM(V32:W32))</f>
        <v/>
      </c>
      <c r="Y32" s="28">
        <f>IF(OR(A32="",H32=""),"",U32+X32+MAX(H32-T32,0))</f>
        <v/>
      </c>
      <c r="Z32" s="11">
        <f>IF(A32="","",IF(AND(F32&lt;&gt;"",OR(G32="Privato",G32="Impresa costruttrice")),"Sì","Verificare"))</f>
        <v/>
      </c>
      <c r="AA32" s="7" t="n"/>
    </row>
    <row r="33" ht="30" customHeight="1">
      <c r="A33" s="5" t="n"/>
      <c r="B33" s="26" t="n"/>
      <c r="C33" s="7" t="n"/>
      <c r="D33" s="7" t="n"/>
      <c r="E33" s="7" t="n"/>
      <c r="F33" s="5" t="n"/>
      <c r="G33" s="5" t="n"/>
      <c r="H33" s="27" t="n"/>
      <c r="I33" s="27" t="n"/>
      <c r="J33" s="30">
        <f>IF(I33="","",I33*(1+'Parametri'!$B$10)*'Parametri'!$B$9)</f>
        <v/>
      </c>
      <c r="K33" s="31">
        <f>IF(G33="","",'Parametri'!$B$11)</f>
        <v/>
      </c>
      <c r="L33" s="30">
        <f>IF(OR(G33="",I33=""),"",IF(G33="Privato",MAX(J33*K33,'Parametri'!$B$13),0))</f>
        <v/>
      </c>
      <c r="M33" s="30">
        <f>IF(G33="","",IF(G33="Privato",IFERROR(VLOOKUP(G33,'Parametri'!$A$5:$E$6,4,0),0),0))</f>
        <v/>
      </c>
      <c r="N33" s="30">
        <f>IF(G33="","",IF(G33="Privato",IFERROR(VLOOKUP(G33,'Parametri'!$A$5:$E$6,5,0),0),0))</f>
        <v/>
      </c>
      <c r="O33" s="30">
        <f>IF(OR(G33="",H33=""),"",IF(G33="Impresa costruttrice",H33*IFERROR(VLOOKUP(G33,'Parametri'!$A$5:$E$6,2,0),0),0))</f>
        <v/>
      </c>
      <c r="P33" s="30">
        <f>IF(G33="","",IF(G33="Impresa costruttrice",IFERROR(VLOOKUP(G33,'Parametri'!$A$5:$E$6,3,0),0),0))</f>
        <v/>
      </c>
      <c r="Q33" s="30">
        <f>IF(G33="","",IF(G33="Impresa costruttrice",IFERROR(VLOOKUP(G33,'Parametri'!$A$5:$E$6,4,0),0),0))</f>
        <v/>
      </c>
      <c r="R33" s="30">
        <f>IF(G33="","",IF(G33="Impresa costruttrice",IFERROR(VLOOKUP(G33,'Parametri'!$A$5:$E$6,5,0),0),0))</f>
        <v/>
      </c>
      <c r="S33" s="30">
        <f>IF(T33="","",T33*'Parametri'!$B$12)</f>
        <v/>
      </c>
      <c r="T33" s="27" t="n"/>
      <c r="U33" s="30">
        <f>IF(A33="","",SUM(L33:T33))</f>
        <v/>
      </c>
      <c r="V33" s="27" t="n"/>
      <c r="W33" s="30">
        <f>IF(H33="","",H33*'Parametri'!$B$14*(1+'Parametri'!$B$15))</f>
        <v/>
      </c>
      <c r="X33" s="30">
        <f>IF(A33="","",SUM(V33:W33))</f>
        <v/>
      </c>
      <c r="Y33" s="30">
        <f>IF(OR(A33="",H33=""),"",U33+X33+MAX(H33-T33,0))</f>
        <v/>
      </c>
      <c r="Z33" s="14">
        <f>IF(A33="","",IF(AND(F33&lt;&gt;"",OR(G33="Privato",G33="Impresa costruttrice")),"Sì","Verificare"))</f>
        <v/>
      </c>
      <c r="AA33" s="7" t="n"/>
    </row>
    <row r="34" ht="30" customHeight="1">
      <c r="A34" s="5" t="n"/>
      <c r="B34" s="26" t="n"/>
      <c r="C34" s="7" t="n"/>
      <c r="D34" s="7" t="n"/>
      <c r="E34" s="7" t="n"/>
      <c r="F34" s="5" t="n"/>
      <c r="G34" s="5" t="n"/>
      <c r="H34" s="27" t="n"/>
      <c r="I34" s="27" t="n"/>
      <c r="J34" s="28">
        <f>IF(I34="","",I34*(1+'Parametri'!$B$10)*'Parametri'!$B$9)</f>
        <v/>
      </c>
      <c r="K34" s="29">
        <f>IF(G34="","",'Parametri'!$B$11)</f>
        <v/>
      </c>
      <c r="L34" s="28">
        <f>IF(OR(G34="",I34=""),"",IF(G34="Privato",MAX(J34*K34,'Parametri'!$B$13),0))</f>
        <v/>
      </c>
      <c r="M34" s="28">
        <f>IF(G34="","",IF(G34="Privato",IFERROR(VLOOKUP(G34,'Parametri'!$A$5:$E$6,4,0),0),0))</f>
        <v/>
      </c>
      <c r="N34" s="28">
        <f>IF(G34="","",IF(G34="Privato",IFERROR(VLOOKUP(G34,'Parametri'!$A$5:$E$6,5,0),0),0))</f>
        <v/>
      </c>
      <c r="O34" s="28">
        <f>IF(OR(G34="",H34=""),"",IF(G34="Impresa costruttrice",H34*IFERROR(VLOOKUP(G34,'Parametri'!$A$5:$E$6,2,0),0),0))</f>
        <v/>
      </c>
      <c r="P34" s="28">
        <f>IF(G34="","",IF(G34="Impresa costruttrice",IFERROR(VLOOKUP(G34,'Parametri'!$A$5:$E$6,3,0),0),0))</f>
        <v/>
      </c>
      <c r="Q34" s="28">
        <f>IF(G34="","",IF(G34="Impresa costruttrice",IFERROR(VLOOKUP(G34,'Parametri'!$A$5:$E$6,4,0),0),0))</f>
        <v/>
      </c>
      <c r="R34" s="28">
        <f>IF(G34="","",IF(G34="Impresa costruttrice",IFERROR(VLOOKUP(G34,'Parametri'!$A$5:$E$6,5,0),0),0))</f>
        <v/>
      </c>
      <c r="S34" s="28">
        <f>IF(T34="","",T34*'Parametri'!$B$12)</f>
        <v/>
      </c>
      <c r="T34" s="27" t="n"/>
      <c r="U34" s="28">
        <f>IF(A34="","",SUM(L34:T34))</f>
        <v/>
      </c>
      <c r="V34" s="27" t="n"/>
      <c r="W34" s="28">
        <f>IF(H34="","",H34*'Parametri'!$B$14*(1+'Parametri'!$B$15))</f>
        <v/>
      </c>
      <c r="X34" s="28">
        <f>IF(A34="","",SUM(V34:W34))</f>
        <v/>
      </c>
      <c r="Y34" s="28">
        <f>IF(OR(A34="",H34=""),"",U34+X34+MAX(H34-T34,0))</f>
        <v/>
      </c>
      <c r="Z34" s="11">
        <f>IF(A34="","",IF(AND(F34&lt;&gt;"",OR(G34="Privato",G34="Impresa costruttrice")),"Sì","Verificare"))</f>
        <v/>
      </c>
      <c r="AA34" s="7" t="n"/>
    </row>
    <row r="35" ht="30" customHeight="1">
      <c r="A35" s="5" t="n"/>
      <c r="B35" s="26" t="n"/>
      <c r="C35" s="7" t="n"/>
      <c r="D35" s="7" t="n"/>
      <c r="E35" s="7" t="n"/>
      <c r="F35" s="5" t="n"/>
      <c r="G35" s="5" t="n"/>
      <c r="H35" s="27" t="n"/>
      <c r="I35" s="27" t="n"/>
      <c r="J35" s="30">
        <f>IF(I35="","",I35*(1+'Parametri'!$B$10)*'Parametri'!$B$9)</f>
        <v/>
      </c>
      <c r="K35" s="31">
        <f>IF(G35="","",'Parametri'!$B$11)</f>
        <v/>
      </c>
      <c r="L35" s="30">
        <f>IF(OR(G35="",I35=""),"",IF(G35="Privato",MAX(J35*K35,'Parametri'!$B$13),0))</f>
        <v/>
      </c>
      <c r="M35" s="30">
        <f>IF(G35="","",IF(G35="Privato",IFERROR(VLOOKUP(G35,'Parametri'!$A$5:$E$6,4,0),0),0))</f>
        <v/>
      </c>
      <c r="N35" s="30">
        <f>IF(G35="","",IF(G35="Privato",IFERROR(VLOOKUP(G35,'Parametri'!$A$5:$E$6,5,0),0),0))</f>
        <v/>
      </c>
      <c r="O35" s="30">
        <f>IF(OR(G35="",H35=""),"",IF(G35="Impresa costruttrice",H35*IFERROR(VLOOKUP(G35,'Parametri'!$A$5:$E$6,2,0),0),0))</f>
        <v/>
      </c>
      <c r="P35" s="30">
        <f>IF(G35="","",IF(G35="Impresa costruttrice",IFERROR(VLOOKUP(G35,'Parametri'!$A$5:$E$6,3,0),0),0))</f>
        <v/>
      </c>
      <c r="Q35" s="30">
        <f>IF(G35="","",IF(G35="Impresa costruttrice",IFERROR(VLOOKUP(G35,'Parametri'!$A$5:$E$6,4,0),0),0))</f>
        <v/>
      </c>
      <c r="R35" s="30">
        <f>IF(G35="","",IF(G35="Impresa costruttrice",IFERROR(VLOOKUP(G35,'Parametri'!$A$5:$E$6,5,0),0),0))</f>
        <v/>
      </c>
      <c r="S35" s="30">
        <f>IF(T35="","",T35*'Parametri'!$B$12)</f>
        <v/>
      </c>
      <c r="T35" s="27" t="n"/>
      <c r="U35" s="30">
        <f>IF(A35="","",SUM(L35:T35))</f>
        <v/>
      </c>
      <c r="V35" s="27" t="n"/>
      <c r="W35" s="30">
        <f>IF(H35="","",H35*'Parametri'!$B$14*(1+'Parametri'!$B$15))</f>
        <v/>
      </c>
      <c r="X35" s="30">
        <f>IF(A35="","",SUM(V35:W35))</f>
        <v/>
      </c>
      <c r="Y35" s="30">
        <f>IF(OR(A35="",H35=""),"",U35+X35+MAX(H35-T35,0))</f>
        <v/>
      </c>
      <c r="Z35" s="14">
        <f>IF(A35="","",IF(AND(F35&lt;&gt;"",OR(G35="Privato",G35="Impresa costruttrice")),"Sì","Verificare"))</f>
        <v/>
      </c>
      <c r="AA35" s="7" t="n"/>
    </row>
    <row r="36" ht="30" customHeight="1">
      <c r="A36" s="5" t="n"/>
      <c r="B36" s="26" t="n"/>
      <c r="C36" s="7" t="n"/>
      <c r="D36" s="7" t="n"/>
      <c r="E36" s="7" t="n"/>
      <c r="F36" s="5" t="n"/>
      <c r="G36" s="5" t="n"/>
      <c r="H36" s="27" t="n"/>
      <c r="I36" s="27" t="n"/>
      <c r="J36" s="28">
        <f>IF(I36="","",I36*(1+'Parametri'!$B$10)*'Parametri'!$B$9)</f>
        <v/>
      </c>
      <c r="K36" s="29">
        <f>IF(G36="","",'Parametri'!$B$11)</f>
        <v/>
      </c>
      <c r="L36" s="28">
        <f>IF(OR(G36="",I36=""),"",IF(G36="Privato",MAX(J36*K36,'Parametri'!$B$13),0))</f>
        <v/>
      </c>
      <c r="M36" s="28">
        <f>IF(G36="","",IF(G36="Privato",IFERROR(VLOOKUP(G36,'Parametri'!$A$5:$E$6,4,0),0),0))</f>
        <v/>
      </c>
      <c r="N36" s="28">
        <f>IF(G36="","",IF(G36="Privato",IFERROR(VLOOKUP(G36,'Parametri'!$A$5:$E$6,5,0),0),0))</f>
        <v/>
      </c>
      <c r="O36" s="28">
        <f>IF(OR(G36="",H36=""),"",IF(G36="Impresa costruttrice",H36*IFERROR(VLOOKUP(G36,'Parametri'!$A$5:$E$6,2,0),0),0))</f>
        <v/>
      </c>
      <c r="P36" s="28">
        <f>IF(G36="","",IF(G36="Impresa costruttrice",IFERROR(VLOOKUP(G36,'Parametri'!$A$5:$E$6,3,0),0),0))</f>
        <v/>
      </c>
      <c r="Q36" s="28">
        <f>IF(G36="","",IF(G36="Impresa costruttrice",IFERROR(VLOOKUP(G36,'Parametri'!$A$5:$E$6,4,0),0),0))</f>
        <v/>
      </c>
      <c r="R36" s="28">
        <f>IF(G36="","",IF(G36="Impresa costruttrice",IFERROR(VLOOKUP(G36,'Parametri'!$A$5:$E$6,5,0),0),0))</f>
        <v/>
      </c>
      <c r="S36" s="28">
        <f>IF(T36="","",T36*'Parametri'!$B$12)</f>
        <v/>
      </c>
      <c r="T36" s="27" t="n"/>
      <c r="U36" s="28">
        <f>IF(A36="","",SUM(L36:T36))</f>
        <v/>
      </c>
      <c r="V36" s="27" t="n"/>
      <c r="W36" s="28">
        <f>IF(H36="","",H36*'Parametri'!$B$14*(1+'Parametri'!$B$15))</f>
        <v/>
      </c>
      <c r="X36" s="28">
        <f>IF(A36="","",SUM(V36:W36))</f>
        <v/>
      </c>
      <c r="Y36" s="28">
        <f>IF(OR(A36="",H36=""),"",U36+X36+MAX(H36-T36,0))</f>
        <v/>
      </c>
      <c r="Z36" s="11">
        <f>IF(A36="","",IF(AND(F36&lt;&gt;"",OR(G36="Privato",G36="Impresa costruttrice")),"Sì","Verificare"))</f>
        <v/>
      </c>
      <c r="AA36" s="7" t="n"/>
    </row>
    <row r="37" ht="30" customHeight="1">
      <c r="A37" s="5" t="n"/>
      <c r="B37" s="26" t="n"/>
      <c r="C37" s="7" t="n"/>
      <c r="D37" s="7" t="n"/>
      <c r="E37" s="7" t="n"/>
      <c r="F37" s="5" t="n"/>
      <c r="G37" s="5" t="n"/>
      <c r="H37" s="27" t="n"/>
      <c r="I37" s="27" t="n"/>
      <c r="J37" s="30">
        <f>IF(I37="","",I37*(1+'Parametri'!$B$10)*'Parametri'!$B$9)</f>
        <v/>
      </c>
      <c r="K37" s="31">
        <f>IF(G37="","",'Parametri'!$B$11)</f>
        <v/>
      </c>
      <c r="L37" s="30">
        <f>IF(OR(G37="",I37=""),"",IF(G37="Privato",MAX(J37*K37,'Parametri'!$B$13),0))</f>
        <v/>
      </c>
      <c r="M37" s="30">
        <f>IF(G37="","",IF(G37="Privato",IFERROR(VLOOKUP(G37,'Parametri'!$A$5:$E$6,4,0),0),0))</f>
        <v/>
      </c>
      <c r="N37" s="30">
        <f>IF(G37="","",IF(G37="Privato",IFERROR(VLOOKUP(G37,'Parametri'!$A$5:$E$6,5,0),0),0))</f>
        <v/>
      </c>
      <c r="O37" s="30">
        <f>IF(OR(G37="",H37=""),"",IF(G37="Impresa costruttrice",H37*IFERROR(VLOOKUP(G37,'Parametri'!$A$5:$E$6,2,0),0),0))</f>
        <v/>
      </c>
      <c r="P37" s="30">
        <f>IF(G37="","",IF(G37="Impresa costruttrice",IFERROR(VLOOKUP(G37,'Parametri'!$A$5:$E$6,3,0),0),0))</f>
        <v/>
      </c>
      <c r="Q37" s="30">
        <f>IF(G37="","",IF(G37="Impresa costruttrice",IFERROR(VLOOKUP(G37,'Parametri'!$A$5:$E$6,4,0),0),0))</f>
        <v/>
      </c>
      <c r="R37" s="30">
        <f>IF(G37="","",IF(G37="Impresa costruttrice",IFERROR(VLOOKUP(G37,'Parametri'!$A$5:$E$6,5,0),0),0))</f>
        <v/>
      </c>
      <c r="S37" s="30">
        <f>IF(T37="","",T37*'Parametri'!$B$12)</f>
        <v/>
      </c>
      <c r="T37" s="27" t="n"/>
      <c r="U37" s="30">
        <f>IF(A37="","",SUM(L37:T37))</f>
        <v/>
      </c>
      <c r="V37" s="27" t="n"/>
      <c r="W37" s="30">
        <f>IF(H37="","",H37*'Parametri'!$B$14*(1+'Parametri'!$B$15))</f>
        <v/>
      </c>
      <c r="X37" s="30">
        <f>IF(A37="","",SUM(V37:W37))</f>
        <v/>
      </c>
      <c r="Y37" s="30">
        <f>IF(OR(A37="",H37=""),"",U37+X37+MAX(H37-T37,0))</f>
        <v/>
      </c>
      <c r="Z37" s="14">
        <f>IF(A37="","",IF(AND(F37&lt;&gt;"",OR(G37="Privato",G37="Impresa costruttrice")),"Sì","Verificare"))</f>
        <v/>
      </c>
      <c r="AA37" s="7" t="n"/>
    </row>
    <row r="38" ht="30" customHeight="1">
      <c r="A38" s="5" t="n"/>
      <c r="B38" s="26" t="n"/>
      <c r="C38" s="7" t="n"/>
      <c r="D38" s="7" t="n"/>
      <c r="E38" s="7" t="n"/>
      <c r="F38" s="5" t="n"/>
      <c r="G38" s="5" t="n"/>
      <c r="H38" s="27" t="n"/>
      <c r="I38" s="27" t="n"/>
      <c r="J38" s="28">
        <f>IF(I38="","",I38*(1+'Parametri'!$B$10)*'Parametri'!$B$9)</f>
        <v/>
      </c>
      <c r="K38" s="29">
        <f>IF(G38="","",'Parametri'!$B$11)</f>
        <v/>
      </c>
      <c r="L38" s="28">
        <f>IF(OR(G38="",I38=""),"",IF(G38="Privato",MAX(J38*K38,'Parametri'!$B$13),0))</f>
        <v/>
      </c>
      <c r="M38" s="28">
        <f>IF(G38="","",IF(G38="Privato",IFERROR(VLOOKUP(G38,'Parametri'!$A$5:$E$6,4,0),0),0))</f>
        <v/>
      </c>
      <c r="N38" s="28">
        <f>IF(G38="","",IF(G38="Privato",IFERROR(VLOOKUP(G38,'Parametri'!$A$5:$E$6,5,0),0),0))</f>
        <v/>
      </c>
      <c r="O38" s="28">
        <f>IF(OR(G38="",H38=""),"",IF(G38="Impresa costruttrice",H38*IFERROR(VLOOKUP(G38,'Parametri'!$A$5:$E$6,2,0),0),0))</f>
        <v/>
      </c>
      <c r="P38" s="28">
        <f>IF(G38="","",IF(G38="Impresa costruttrice",IFERROR(VLOOKUP(G38,'Parametri'!$A$5:$E$6,3,0),0),0))</f>
        <v/>
      </c>
      <c r="Q38" s="28">
        <f>IF(G38="","",IF(G38="Impresa costruttrice",IFERROR(VLOOKUP(G38,'Parametri'!$A$5:$E$6,4,0),0),0))</f>
        <v/>
      </c>
      <c r="R38" s="28">
        <f>IF(G38="","",IF(G38="Impresa costruttrice",IFERROR(VLOOKUP(G38,'Parametri'!$A$5:$E$6,5,0),0),0))</f>
        <v/>
      </c>
      <c r="S38" s="28">
        <f>IF(T38="","",T38*'Parametri'!$B$12)</f>
        <v/>
      </c>
      <c r="T38" s="27" t="n"/>
      <c r="U38" s="28">
        <f>IF(A38="","",SUM(L38:T38))</f>
        <v/>
      </c>
      <c r="V38" s="27" t="n"/>
      <c r="W38" s="28">
        <f>IF(H38="","",H38*'Parametri'!$B$14*(1+'Parametri'!$B$15))</f>
        <v/>
      </c>
      <c r="X38" s="28">
        <f>IF(A38="","",SUM(V38:W38))</f>
        <v/>
      </c>
      <c r="Y38" s="28">
        <f>IF(OR(A38="",H38=""),"",U38+X38+MAX(H38-T38,0))</f>
        <v/>
      </c>
      <c r="Z38" s="11">
        <f>IF(A38="","",IF(AND(F38&lt;&gt;"",OR(G38="Privato",G38="Impresa costruttrice")),"Sì","Verificare"))</f>
        <v/>
      </c>
      <c r="AA38" s="7" t="n"/>
    </row>
    <row r="39" ht="30" customHeight="1">
      <c r="A39" s="5" t="n"/>
      <c r="B39" s="26" t="n"/>
      <c r="C39" s="7" t="n"/>
      <c r="D39" s="7" t="n"/>
      <c r="E39" s="7" t="n"/>
      <c r="F39" s="5" t="n"/>
      <c r="G39" s="5" t="n"/>
      <c r="H39" s="27" t="n"/>
      <c r="I39" s="27" t="n"/>
      <c r="J39" s="30">
        <f>IF(I39="","",I39*(1+'Parametri'!$B$10)*'Parametri'!$B$9)</f>
        <v/>
      </c>
      <c r="K39" s="31">
        <f>IF(G39="","",'Parametri'!$B$11)</f>
        <v/>
      </c>
      <c r="L39" s="30">
        <f>IF(OR(G39="",I39=""),"",IF(G39="Privato",MAX(J39*K39,'Parametri'!$B$13),0))</f>
        <v/>
      </c>
      <c r="M39" s="30">
        <f>IF(G39="","",IF(G39="Privato",IFERROR(VLOOKUP(G39,'Parametri'!$A$5:$E$6,4,0),0),0))</f>
        <v/>
      </c>
      <c r="N39" s="30">
        <f>IF(G39="","",IF(G39="Privato",IFERROR(VLOOKUP(G39,'Parametri'!$A$5:$E$6,5,0),0),0))</f>
        <v/>
      </c>
      <c r="O39" s="30">
        <f>IF(OR(G39="",H39=""),"",IF(G39="Impresa costruttrice",H39*IFERROR(VLOOKUP(G39,'Parametri'!$A$5:$E$6,2,0),0),0))</f>
        <v/>
      </c>
      <c r="P39" s="30">
        <f>IF(G39="","",IF(G39="Impresa costruttrice",IFERROR(VLOOKUP(G39,'Parametri'!$A$5:$E$6,3,0),0),0))</f>
        <v/>
      </c>
      <c r="Q39" s="30">
        <f>IF(G39="","",IF(G39="Impresa costruttrice",IFERROR(VLOOKUP(G39,'Parametri'!$A$5:$E$6,4,0),0),0))</f>
        <v/>
      </c>
      <c r="R39" s="30">
        <f>IF(G39="","",IF(G39="Impresa costruttrice",IFERROR(VLOOKUP(G39,'Parametri'!$A$5:$E$6,5,0),0),0))</f>
        <v/>
      </c>
      <c r="S39" s="30">
        <f>IF(T39="","",T39*'Parametri'!$B$12)</f>
        <v/>
      </c>
      <c r="T39" s="27" t="n"/>
      <c r="U39" s="30">
        <f>IF(A39="","",SUM(L39:T39))</f>
        <v/>
      </c>
      <c r="V39" s="27" t="n"/>
      <c r="W39" s="30">
        <f>IF(H39="","",H39*'Parametri'!$B$14*(1+'Parametri'!$B$15))</f>
        <v/>
      </c>
      <c r="X39" s="30">
        <f>IF(A39="","",SUM(V39:W39))</f>
        <v/>
      </c>
      <c r="Y39" s="30">
        <f>IF(OR(A39="",H39=""),"",U39+X39+MAX(H39-T39,0))</f>
        <v/>
      </c>
      <c r="Z39" s="14">
        <f>IF(A39="","",IF(AND(F39&lt;&gt;"",OR(G39="Privato",G39="Impresa costruttrice")),"Sì","Verificare"))</f>
        <v/>
      </c>
      <c r="AA39" s="7" t="n"/>
    </row>
    <row r="40" ht="30" customHeight="1">
      <c r="A40" s="5" t="n"/>
      <c r="B40" s="26" t="n"/>
      <c r="C40" s="7" t="n"/>
      <c r="D40" s="7" t="n"/>
      <c r="E40" s="7" t="n"/>
      <c r="F40" s="5" t="n"/>
      <c r="G40" s="5" t="n"/>
      <c r="H40" s="27" t="n"/>
      <c r="I40" s="27" t="n"/>
      <c r="J40" s="28">
        <f>IF(I40="","",I40*(1+'Parametri'!$B$10)*'Parametri'!$B$9)</f>
        <v/>
      </c>
      <c r="K40" s="29">
        <f>IF(G40="","",'Parametri'!$B$11)</f>
        <v/>
      </c>
      <c r="L40" s="28">
        <f>IF(OR(G40="",I40=""),"",IF(G40="Privato",MAX(J40*K40,'Parametri'!$B$13),0))</f>
        <v/>
      </c>
      <c r="M40" s="28">
        <f>IF(G40="","",IF(G40="Privato",IFERROR(VLOOKUP(G40,'Parametri'!$A$5:$E$6,4,0),0),0))</f>
        <v/>
      </c>
      <c r="N40" s="28">
        <f>IF(G40="","",IF(G40="Privato",IFERROR(VLOOKUP(G40,'Parametri'!$A$5:$E$6,5,0),0),0))</f>
        <v/>
      </c>
      <c r="O40" s="28">
        <f>IF(OR(G40="",H40=""),"",IF(G40="Impresa costruttrice",H40*IFERROR(VLOOKUP(G40,'Parametri'!$A$5:$E$6,2,0),0),0))</f>
        <v/>
      </c>
      <c r="P40" s="28">
        <f>IF(G40="","",IF(G40="Impresa costruttrice",IFERROR(VLOOKUP(G40,'Parametri'!$A$5:$E$6,3,0),0),0))</f>
        <v/>
      </c>
      <c r="Q40" s="28">
        <f>IF(G40="","",IF(G40="Impresa costruttrice",IFERROR(VLOOKUP(G40,'Parametri'!$A$5:$E$6,4,0),0),0))</f>
        <v/>
      </c>
      <c r="R40" s="28">
        <f>IF(G40="","",IF(G40="Impresa costruttrice",IFERROR(VLOOKUP(G40,'Parametri'!$A$5:$E$6,5,0),0),0))</f>
        <v/>
      </c>
      <c r="S40" s="28">
        <f>IF(T40="","",T40*'Parametri'!$B$12)</f>
        <v/>
      </c>
      <c r="T40" s="27" t="n"/>
      <c r="U40" s="28">
        <f>IF(A40="","",SUM(L40:T40))</f>
        <v/>
      </c>
      <c r="V40" s="27" t="n"/>
      <c r="W40" s="28">
        <f>IF(H40="","",H40*'Parametri'!$B$14*(1+'Parametri'!$B$15))</f>
        <v/>
      </c>
      <c r="X40" s="28">
        <f>IF(A40="","",SUM(V40:W40))</f>
        <v/>
      </c>
      <c r="Y40" s="28">
        <f>IF(OR(A40="",H40=""),"",U40+X40+MAX(H40-T40,0))</f>
        <v/>
      </c>
      <c r="Z40" s="11">
        <f>IF(A40="","",IF(AND(F40&lt;&gt;"",OR(G40="Privato",G40="Impresa costruttrice")),"Sì","Verificare"))</f>
        <v/>
      </c>
      <c r="AA40" s="7" t="n"/>
    </row>
    <row r="41" ht="30" customHeight="1">
      <c r="A41" s="5" t="n"/>
      <c r="B41" s="26" t="n"/>
      <c r="C41" s="7" t="n"/>
      <c r="D41" s="7" t="n"/>
      <c r="E41" s="7" t="n"/>
      <c r="F41" s="5" t="n"/>
      <c r="G41" s="5" t="n"/>
      <c r="H41" s="27" t="n"/>
      <c r="I41" s="27" t="n"/>
      <c r="J41" s="30">
        <f>IF(I41="","",I41*(1+'Parametri'!$B$10)*'Parametri'!$B$9)</f>
        <v/>
      </c>
      <c r="K41" s="31">
        <f>IF(G41="","",'Parametri'!$B$11)</f>
        <v/>
      </c>
      <c r="L41" s="30">
        <f>IF(OR(G41="",I41=""),"",IF(G41="Privato",MAX(J41*K41,'Parametri'!$B$13),0))</f>
        <v/>
      </c>
      <c r="M41" s="30">
        <f>IF(G41="","",IF(G41="Privato",IFERROR(VLOOKUP(G41,'Parametri'!$A$5:$E$6,4,0),0),0))</f>
        <v/>
      </c>
      <c r="N41" s="30">
        <f>IF(G41="","",IF(G41="Privato",IFERROR(VLOOKUP(G41,'Parametri'!$A$5:$E$6,5,0),0),0))</f>
        <v/>
      </c>
      <c r="O41" s="30">
        <f>IF(OR(G41="",H41=""),"",IF(G41="Impresa costruttrice",H41*IFERROR(VLOOKUP(G41,'Parametri'!$A$5:$E$6,2,0),0),0))</f>
        <v/>
      </c>
      <c r="P41" s="30">
        <f>IF(G41="","",IF(G41="Impresa costruttrice",IFERROR(VLOOKUP(G41,'Parametri'!$A$5:$E$6,3,0),0),0))</f>
        <v/>
      </c>
      <c r="Q41" s="30">
        <f>IF(G41="","",IF(G41="Impresa costruttrice",IFERROR(VLOOKUP(G41,'Parametri'!$A$5:$E$6,4,0),0),0))</f>
        <v/>
      </c>
      <c r="R41" s="30">
        <f>IF(G41="","",IF(G41="Impresa costruttrice",IFERROR(VLOOKUP(G41,'Parametri'!$A$5:$E$6,5,0),0),0))</f>
        <v/>
      </c>
      <c r="S41" s="30">
        <f>IF(T41="","",T41*'Parametri'!$B$12)</f>
        <v/>
      </c>
      <c r="T41" s="27" t="n"/>
      <c r="U41" s="30">
        <f>IF(A41="","",SUM(L41:T41))</f>
        <v/>
      </c>
      <c r="V41" s="27" t="n"/>
      <c r="W41" s="30">
        <f>IF(H41="","",H41*'Parametri'!$B$14*(1+'Parametri'!$B$15))</f>
        <v/>
      </c>
      <c r="X41" s="30">
        <f>IF(A41="","",SUM(V41:W41))</f>
        <v/>
      </c>
      <c r="Y41" s="30">
        <f>IF(OR(A41="",H41=""),"",U41+X41+MAX(H41-T41,0))</f>
        <v/>
      </c>
      <c r="Z41" s="14">
        <f>IF(A41="","",IF(AND(F41&lt;&gt;"",OR(G41="Privato",G41="Impresa costruttrice")),"Sì","Verificare"))</f>
        <v/>
      </c>
      <c r="AA41" s="7" t="n"/>
    </row>
    <row r="42" ht="30" customHeight="1">
      <c r="A42" s="5" t="n"/>
      <c r="B42" s="26" t="n"/>
      <c r="C42" s="7" t="n"/>
      <c r="D42" s="7" t="n"/>
      <c r="E42" s="7" t="n"/>
      <c r="F42" s="5" t="n"/>
      <c r="G42" s="5" t="n"/>
      <c r="H42" s="27" t="n"/>
      <c r="I42" s="27" t="n"/>
      <c r="J42" s="28">
        <f>IF(I42="","",I42*(1+'Parametri'!$B$10)*'Parametri'!$B$9)</f>
        <v/>
      </c>
      <c r="K42" s="29">
        <f>IF(G42="","",'Parametri'!$B$11)</f>
        <v/>
      </c>
      <c r="L42" s="28">
        <f>IF(OR(G42="",I42=""),"",IF(G42="Privato",MAX(J42*K42,'Parametri'!$B$13),0))</f>
        <v/>
      </c>
      <c r="M42" s="28">
        <f>IF(G42="","",IF(G42="Privato",IFERROR(VLOOKUP(G42,'Parametri'!$A$5:$E$6,4,0),0),0))</f>
        <v/>
      </c>
      <c r="N42" s="28">
        <f>IF(G42="","",IF(G42="Privato",IFERROR(VLOOKUP(G42,'Parametri'!$A$5:$E$6,5,0),0),0))</f>
        <v/>
      </c>
      <c r="O42" s="28">
        <f>IF(OR(G42="",H42=""),"",IF(G42="Impresa costruttrice",H42*IFERROR(VLOOKUP(G42,'Parametri'!$A$5:$E$6,2,0),0),0))</f>
        <v/>
      </c>
      <c r="P42" s="28">
        <f>IF(G42="","",IF(G42="Impresa costruttrice",IFERROR(VLOOKUP(G42,'Parametri'!$A$5:$E$6,3,0),0),0))</f>
        <v/>
      </c>
      <c r="Q42" s="28">
        <f>IF(G42="","",IF(G42="Impresa costruttrice",IFERROR(VLOOKUP(G42,'Parametri'!$A$5:$E$6,4,0),0),0))</f>
        <v/>
      </c>
      <c r="R42" s="28">
        <f>IF(G42="","",IF(G42="Impresa costruttrice",IFERROR(VLOOKUP(G42,'Parametri'!$A$5:$E$6,5,0),0),0))</f>
        <v/>
      </c>
      <c r="S42" s="28">
        <f>IF(T42="","",T42*'Parametri'!$B$12)</f>
        <v/>
      </c>
      <c r="T42" s="27" t="n"/>
      <c r="U42" s="28">
        <f>IF(A42="","",SUM(L42:T42))</f>
        <v/>
      </c>
      <c r="V42" s="27" t="n"/>
      <c r="W42" s="28">
        <f>IF(H42="","",H42*'Parametri'!$B$14*(1+'Parametri'!$B$15))</f>
        <v/>
      </c>
      <c r="X42" s="28">
        <f>IF(A42="","",SUM(V42:W42))</f>
        <v/>
      </c>
      <c r="Y42" s="28">
        <f>IF(OR(A42="",H42=""),"",U42+X42+MAX(H42-T42,0))</f>
        <v/>
      </c>
      <c r="Z42" s="11">
        <f>IF(A42="","",IF(AND(F42&lt;&gt;"",OR(G42="Privato",G42="Impresa costruttrice")),"Sì","Verificare"))</f>
        <v/>
      </c>
      <c r="AA42" s="7" t="n"/>
    </row>
    <row r="43" ht="30" customHeight="1">
      <c r="A43" s="5" t="n"/>
      <c r="B43" s="26" t="n"/>
      <c r="C43" s="7" t="n"/>
      <c r="D43" s="7" t="n"/>
      <c r="E43" s="7" t="n"/>
      <c r="F43" s="5" t="n"/>
      <c r="G43" s="5" t="n"/>
      <c r="H43" s="27" t="n"/>
      <c r="I43" s="27" t="n"/>
      <c r="J43" s="30">
        <f>IF(I43="","",I43*(1+'Parametri'!$B$10)*'Parametri'!$B$9)</f>
        <v/>
      </c>
      <c r="K43" s="31">
        <f>IF(G43="","",'Parametri'!$B$11)</f>
        <v/>
      </c>
      <c r="L43" s="30">
        <f>IF(OR(G43="",I43=""),"",IF(G43="Privato",MAX(J43*K43,'Parametri'!$B$13),0))</f>
        <v/>
      </c>
      <c r="M43" s="30">
        <f>IF(G43="","",IF(G43="Privato",IFERROR(VLOOKUP(G43,'Parametri'!$A$5:$E$6,4,0),0),0))</f>
        <v/>
      </c>
      <c r="N43" s="30">
        <f>IF(G43="","",IF(G43="Privato",IFERROR(VLOOKUP(G43,'Parametri'!$A$5:$E$6,5,0),0),0))</f>
        <v/>
      </c>
      <c r="O43" s="30">
        <f>IF(OR(G43="",H43=""),"",IF(G43="Impresa costruttrice",H43*IFERROR(VLOOKUP(G43,'Parametri'!$A$5:$E$6,2,0),0),0))</f>
        <v/>
      </c>
      <c r="P43" s="30">
        <f>IF(G43="","",IF(G43="Impresa costruttrice",IFERROR(VLOOKUP(G43,'Parametri'!$A$5:$E$6,3,0),0),0))</f>
        <v/>
      </c>
      <c r="Q43" s="30">
        <f>IF(G43="","",IF(G43="Impresa costruttrice",IFERROR(VLOOKUP(G43,'Parametri'!$A$5:$E$6,4,0),0),0))</f>
        <v/>
      </c>
      <c r="R43" s="30">
        <f>IF(G43="","",IF(G43="Impresa costruttrice",IFERROR(VLOOKUP(G43,'Parametri'!$A$5:$E$6,5,0),0),0))</f>
        <v/>
      </c>
      <c r="S43" s="30">
        <f>IF(T43="","",T43*'Parametri'!$B$12)</f>
        <v/>
      </c>
      <c r="T43" s="27" t="n"/>
      <c r="U43" s="30">
        <f>IF(A43="","",SUM(L43:T43))</f>
        <v/>
      </c>
      <c r="V43" s="27" t="n"/>
      <c r="W43" s="30">
        <f>IF(H43="","",H43*'Parametri'!$B$14*(1+'Parametri'!$B$15))</f>
        <v/>
      </c>
      <c r="X43" s="30">
        <f>IF(A43="","",SUM(V43:W43))</f>
        <v/>
      </c>
      <c r="Y43" s="30">
        <f>IF(OR(A43="",H43=""),"",U43+X43+MAX(H43-T43,0))</f>
        <v/>
      </c>
      <c r="Z43" s="14">
        <f>IF(A43="","",IF(AND(F43&lt;&gt;"",OR(G43="Privato",G43="Impresa costruttrice")),"Sì","Verificare"))</f>
        <v/>
      </c>
      <c r="AA43" s="7" t="n"/>
    </row>
    <row r="44" ht="30" customHeight="1">
      <c r="A44" s="5" t="n"/>
      <c r="B44" s="26" t="n"/>
      <c r="C44" s="7" t="n"/>
      <c r="D44" s="7" t="n"/>
      <c r="E44" s="7" t="n"/>
      <c r="F44" s="5" t="n"/>
      <c r="G44" s="5" t="n"/>
      <c r="H44" s="27" t="n"/>
      <c r="I44" s="27" t="n"/>
      <c r="J44" s="28">
        <f>IF(I44="","",I44*(1+'Parametri'!$B$10)*'Parametri'!$B$9)</f>
        <v/>
      </c>
      <c r="K44" s="29">
        <f>IF(G44="","",'Parametri'!$B$11)</f>
        <v/>
      </c>
      <c r="L44" s="28">
        <f>IF(OR(G44="",I44=""),"",IF(G44="Privato",MAX(J44*K44,'Parametri'!$B$13),0))</f>
        <v/>
      </c>
      <c r="M44" s="28">
        <f>IF(G44="","",IF(G44="Privato",IFERROR(VLOOKUP(G44,'Parametri'!$A$5:$E$6,4,0),0),0))</f>
        <v/>
      </c>
      <c r="N44" s="28">
        <f>IF(G44="","",IF(G44="Privato",IFERROR(VLOOKUP(G44,'Parametri'!$A$5:$E$6,5,0),0),0))</f>
        <v/>
      </c>
      <c r="O44" s="28">
        <f>IF(OR(G44="",H44=""),"",IF(G44="Impresa costruttrice",H44*IFERROR(VLOOKUP(G44,'Parametri'!$A$5:$E$6,2,0),0),0))</f>
        <v/>
      </c>
      <c r="P44" s="28">
        <f>IF(G44="","",IF(G44="Impresa costruttrice",IFERROR(VLOOKUP(G44,'Parametri'!$A$5:$E$6,3,0),0),0))</f>
        <v/>
      </c>
      <c r="Q44" s="28">
        <f>IF(G44="","",IF(G44="Impresa costruttrice",IFERROR(VLOOKUP(G44,'Parametri'!$A$5:$E$6,4,0),0),0))</f>
        <v/>
      </c>
      <c r="R44" s="28">
        <f>IF(G44="","",IF(G44="Impresa costruttrice",IFERROR(VLOOKUP(G44,'Parametri'!$A$5:$E$6,5,0),0),0))</f>
        <v/>
      </c>
      <c r="S44" s="28">
        <f>IF(T44="","",T44*'Parametri'!$B$12)</f>
        <v/>
      </c>
      <c r="T44" s="27" t="n"/>
      <c r="U44" s="28">
        <f>IF(A44="","",SUM(L44:T44))</f>
        <v/>
      </c>
      <c r="V44" s="27" t="n"/>
      <c r="W44" s="28">
        <f>IF(H44="","",H44*'Parametri'!$B$14*(1+'Parametri'!$B$15))</f>
        <v/>
      </c>
      <c r="X44" s="28">
        <f>IF(A44="","",SUM(V44:W44))</f>
        <v/>
      </c>
      <c r="Y44" s="28">
        <f>IF(OR(A44="",H44=""),"",U44+X44+MAX(H44-T44,0))</f>
        <v/>
      </c>
      <c r="Z44" s="11">
        <f>IF(A44="","",IF(AND(F44&lt;&gt;"",OR(G44="Privato",G44="Impresa costruttrice")),"Sì","Verificare"))</f>
        <v/>
      </c>
      <c r="AA44" s="7" t="n"/>
    </row>
    <row r="45" ht="30" customHeight="1">
      <c r="A45" s="5" t="n"/>
      <c r="B45" s="26" t="n"/>
      <c r="C45" s="7" t="n"/>
      <c r="D45" s="7" t="n"/>
      <c r="E45" s="7" t="n"/>
      <c r="F45" s="5" t="n"/>
      <c r="G45" s="5" t="n"/>
      <c r="H45" s="27" t="n"/>
      <c r="I45" s="27" t="n"/>
      <c r="J45" s="30">
        <f>IF(I45="","",I45*(1+'Parametri'!$B$10)*'Parametri'!$B$9)</f>
        <v/>
      </c>
      <c r="K45" s="31">
        <f>IF(G45="","",'Parametri'!$B$11)</f>
        <v/>
      </c>
      <c r="L45" s="30">
        <f>IF(OR(G45="",I45=""),"",IF(G45="Privato",MAX(J45*K45,'Parametri'!$B$13),0))</f>
        <v/>
      </c>
      <c r="M45" s="30">
        <f>IF(G45="","",IF(G45="Privato",IFERROR(VLOOKUP(G45,'Parametri'!$A$5:$E$6,4,0),0),0))</f>
        <v/>
      </c>
      <c r="N45" s="30">
        <f>IF(G45="","",IF(G45="Privato",IFERROR(VLOOKUP(G45,'Parametri'!$A$5:$E$6,5,0),0),0))</f>
        <v/>
      </c>
      <c r="O45" s="30">
        <f>IF(OR(G45="",H45=""),"",IF(G45="Impresa costruttrice",H45*IFERROR(VLOOKUP(G45,'Parametri'!$A$5:$E$6,2,0),0),0))</f>
        <v/>
      </c>
      <c r="P45" s="30">
        <f>IF(G45="","",IF(G45="Impresa costruttrice",IFERROR(VLOOKUP(G45,'Parametri'!$A$5:$E$6,3,0),0),0))</f>
        <v/>
      </c>
      <c r="Q45" s="30">
        <f>IF(G45="","",IF(G45="Impresa costruttrice",IFERROR(VLOOKUP(G45,'Parametri'!$A$5:$E$6,4,0),0),0))</f>
        <v/>
      </c>
      <c r="R45" s="30">
        <f>IF(G45="","",IF(G45="Impresa costruttrice",IFERROR(VLOOKUP(G45,'Parametri'!$A$5:$E$6,5,0),0),0))</f>
        <v/>
      </c>
      <c r="S45" s="30">
        <f>IF(T45="","",T45*'Parametri'!$B$12)</f>
        <v/>
      </c>
      <c r="T45" s="27" t="n"/>
      <c r="U45" s="30">
        <f>IF(A45="","",SUM(L45:T45))</f>
        <v/>
      </c>
      <c r="V45" s="27" t="n"/>
      <c r="W45" s="30">
        <f>IF(H45="","",H45*'Parametri'!$B$14*(1+'Parametri'!$B$15))</f>
        <v/>
      </c>
      <c r="X45" s="30">
        <f>IF(A45="","",SUM(V45:W45))</f>
        <v/>
      </c>
      <c r="Y45" s="30">
        <f>IF(OR(A45="",H45=""),"",U45+X45+MAX(H45-T45,0))</f>
        <v/>
      </c>
      <c r="Z45" s="14">
        <f>IF(A45="","",IF(AND(F45&lt;&gt;"",OR(G45="Privato",G45="Impresa costruttrice")),"Sì","Verificare"))</f>
        <v/>
      </c>
      <c r="AA45" s="7" t="n"/>
    </row>
    <row r="46" ht="30" customHeight="1">
      <c r="A46" s="5" t="n"/>
      <c r="B46" s="26" t="n"/>
      <c r="C46" s="7" t="n"/>
      <c r="D46" s="7" t="n"/>
      <c r="E46" s="7" t="n"/>
      <c r="F46" s="5" t="n"/>
      <c r="G46" s="5" t="n"/>
      <c r="H46" s="27" t="n"/>
      <c r="I46" s="27" t="n"/>
      <c r="J46" s="28">
        <f>IF(I46="","",I46*(1+'Parametri'!$B$10)*'Parametri'!$B$9)</f>
        <v/>
      </c>
      <c r="K46" s="29">
        <f>IF(G46="","",'Parametri'!$B$11)</f>
        <v/>
      </c>
      <c r="L46" s="28">
        <f>IF(OR(G46="",I46=""),"",IF(G46="Privato",MAX(J46*K46,'Parametri'!$B$13),0))</f>
        <v/>
      </c>
      <c r="M46" s="28">
        <f>IF(G46="","",IF(G46="Privato",IFERROR(VLOOKUP(G46,'Parametri'!$A$5:$E$6,4,0),0),0))</f>
        <v/>
      </c>
      <c r="N46" s="28">
        <f>IF(G46="","",IF(G46="Privato",IFERROR(VLOOKUP(G46,'Parametri'!$A$5:$E$6,5,0),0),0))</f>
        <v/>
      </c>
      <c r="O46" s="28">
        <f>IF(OR(G46="",H46=""),"",IF(G46="Impresa costruttrice",H46*IFERROR(VLOOKUP(G46,'Parametri'!$A$5:$E$6,2,0),0),0))</f>
        <v/>
      </c>
      <c r="P46" s="28">
        <f>IF(G46="","",IF(G46="Impresa costruttrice",IFERROR(VLOOKUP(G46,'Parametri'!$A$5:$E$6,3,0),0),0))</f>
        <v/>
      </c>
      <c r="Q46" s="28">
        <f>IF(G46="","",IF(G46="Impresa costruttrice",IFERROR(VLOOKUP(G46,'Parametri'!$A$5:$E$6,4,0),0),0))</f>
        <v/>
      </c>
      <c r="R46" s="28">
        <f>IF(G46="","",IF(G46="Impresa costruttrice",IFERROR(VLOOKUP(G46,'Parametri'!$A$5:$E$6,5,0),0),0))</f>
        <v/>
      </c>
      <c r="S46" s="28">
        <f>IF(T46="","",T46*'Parametri'!$B$12)</f>
        <v/>
      </c>
      <c r="T46" s="27" t="n"/>
      <c r="U46" s="28">
        <f>IF(A46="","",SUM(L46:T46))</f>
        <v/>
      </c>
      <c r="V46" s="27" t="n"/>
      <c r="W46" s="28">
        <f>IF(H46="","",H46*'Parametri'!$B$14*(1+'Parametri'!$B$15))</f>
        <v/>
      </c>
      <c r="X46" s="28">
        <f>IF(A46="","",SUM(V46:W46))</f>
        <v/>
      </c>
      <c r="Y46" s="28">
        <f>IF(OR(A46="",H46=""),"",U46+X46+MAX(H46-T46,0))</f>
        <v/>
      </c>
      <c r="Z46" s="11">
        <f>IF(A46="","",IF(AND(F46&lt;&gt;"",OR(G46="Privato",G46="Impresa costruttrice")),"Sì","Verificare"))</f>
        <v/>
      </c>
      <c r="AA46" s="7" t="n"/>
    </row>
    <row r="47" ht="30" customHeight="1">
      <c r="A47" s="5" t="n"/>
      <c r="B47" s="26" t="n"/>
      <c r="C47" s="7" t="n"/>
      <c r="D47" s="7" t="n"/>
      <c r="E47" s="7" t="n"/>
      <c r="F47" s="5" t="n"/>
      <c r="G47" s="5" t="n"/>
      <c r="H47" s="27" t="n"/>
      <c r="I47" s="27" t="n"/>
      <c r="J47" s="30">
        <f>IF(I47="","",I47*(1+'Parametri'!$B$10)*'Parametri'!$B$9)</f>
        <v/>
      </c>
      <c r="K47" s="31">
        <f>IF(G47="","",'Parametri'!$B$11)</f>
        <v/>
      </c>
      <c r="L47" s="30">
        <f>IF(OR(G47="",I47=""),"",IF(G47="Privato",MAX(J47*K47,'Parametri'!$B$13),0))</f>
        <v/>
      </c>
      <c r="M47" s="30">
        <f>IF(G47="","",IF(G47="Privato",IFERROR(VLOOKUP(G47,'Parametri'!$A$5:$E$6,4,0),0),0))</f>
        <v/>
      </c>
      <c r="N47" s="30">
        <f>IF(G47="","",IF(G47="Privato",IFERROR(VLOOKUP(G47,'Parametri'!$A$5:$E$6,5,0),0),0))</f>
        <v/>
      </c>
      <c r="O47" s="30">
        <f>IF(OR(G47="",H47=""),"",IF(G47="Impresa costruttrice",H47*IFERROR(VLOOKUP(G47,'Parametri'!$A$5:$E$6,2,0),0),0))</f>
        <v/>
      </c>
      <c r="P47" s="30">
        <f>IF(G47="","",IF(G47="Impresa costruttrice",IFERROR(VLOOKUP(G47,'Parametri'!$A$5:$E$6,3,0),0),0))</f>
        <v/>
      </c>
      <c r="Q47" s="30">
        <f>IF(G47="","",IF(G47="Impresa costruttrice",IFERROR(VLOOKUP(G47,'Parametri'!$A$5:$E$6,4,0),0),0))</f>
        <v/>
      </c>
      <c r="R47" s="30">
        <f>IF(G47="","",IF(G47="Impresa costruttrice",IFERROR(VLOOKUP(G47,'Parametri'!$A$5:$E$6,5,0),0),0))</f>
        <v/>
      </c>
      <c r="S47" s="30">
        <f>IF(T47="","",T47*'Parametri'!$B$12)</f>
        <v/>
      </c>
      <c r="T47" s="27" t="n"/>
      <c r="U47" s="30">
        <f>IF(A47="","",SUM(L47:T47))</f>
        <v/>
      </c>
      <c r="V47" s="27" t="n"/>
      <c r="W47" s="30">
        <f>IF(H47="","",H47*'Parametri'!$B$14*(1+'Parametri'!$B$15))</f>
        <v/>
      </c>
      <c r="X47" s="30">
        <f>IF(A47="","",SUM(V47:W47))</f>
        <v/>
      </c>
      <c r="Y47" s="30">
        <f>IF(OR(A47="",H47=""),"",U47+X47+MAX(H47-T47,0))</f>
        <v/>
      </c>
      <c r="Z47" s="14">
        <f>IF(A47="","",IF(AND(F47&lt;&gt;"",OR(G47="Privato",G47="Impresa costruttrice")),"Sì","Verificare"))</f>
        <v/>
      </c>
      <c r="AA47" s="7" t="n"/>
    </row>
    <row r="48" ht="30" customHeight="1">
      <c r="A48" s="5" t="n"/>
      <c r="B48" s="26" t="n"/>
      <c r="C48" s="7" t="n"/>
      <c r="D48" s="7" t="n"/>
      <c r="E48" s="7" t="n"/>
      <c r="F48" s="5" t="n"/>
      <c r="G48" s="5" t="n"/>
      <c r="H48" s="27" t="n"/>
      <c r="I48" s="27" t="n"/>
      <c r="J48" s="28">
        <f>IF(I48="","",I48*(1+'Parametri'!$B$10)*'Parametri'!$B$9)</f>
        <v/>
      </c>
      <c r="K48" s="29">
        <f>IF(G48="","",'Parametri'!$B$11)</f>
        <v/>
      </c>
      <c r="L48" s="28">
        <f>IF(OR(G48="",I48=""),"",IF(G48="Privato",MAX(J48*K48,'Parametri'!$B$13),0))</f>
        <v/>
      </c>
      <c r="M48" s="28">
        <f>IF(G48="","",IF(G48="Privato",IFERROR(VLOOKUP(G48,'Parametri'!$A$5:$E$6,4,0),0),0))</f>
        <v/>
      </c>
      <c r="N48" s="28">
        <f>IF(G48="","",IF(G48="Privato",IFERROR(VLOOKUP(G48,'Parametri'!$A$5:$E$6,5,0),0),0))</f>
        <v/>
      </c>
      <c r="O48" s="28">
        <f>IF(OR(G48="",H48=""),"",IF(G48="Impresa costruttrice",H48*IFERROR(VLOOKUP(G48,'Parametri'!$A$5:$E$6,2,0),0),0))</f>
        <v/>
      </c>
      <c r="P48" s="28">
        <f>IF(G48="","",IF(G48="Impresa costruttrice",IFERROR(VLOOKUP(G48,'Parametri'!$A$5:$E$6,3,0),0),0))</f>
        <v/>
      </c>
      <c r="Q48" s="28">
        <f>IF(G48="","",IF(G48="Impresa costruttrice",IFERROR(VLOOKUP(G48,'Parametri'!$A$5:$E$6,4,0),0),0))</f>
        <v/>
      </c>
      <c r="R48" s="28">
        <f>IF(G48="","",IF(G48="Impresa costruttrice",IFERROR(VLOOKUP(G48,'Parametri'!$A$5:$E$6,5,0),0),0))</f>
        <v/>
      </c>
      <c r="S48" s="28">
        <f>IF(T48="","",T48*'Parametri'!$B$12)</f>
        <v/>
      </c>
      <c r="T48" s="27" t="n"/>
      <c r="U48" s="28">
        <f>IF(A48="","",SUM(L48:T48))</f>
        <v/>
      </c>
      <c r="V48" s="27" t="n"/>
      <c r="W48" s="28">
        <f>IF(H48="","",H48*'Parametri'!$B$14*(1+'Parametri'!$B$15))</f>
        <v/>
      </c>
      <c r="X48" s="28">
        <f>IF(A48="","",SUM(V48:W48))</f>
        <v/>
      </c>
      <c r="Y48" s="28">
        <f>IF(OR(A48="",H48=""),"",U48+X48+MAX(H48-T48,0))</f>
        <v/>
      </c>
      <c r="Z48" s="11">
        <f>IF(A48="","",IF(AND(F48&lt;&gt;"",OR(G48="Privato",G48="Impresa costruttrice")),"Sì","Verificare"))</f>
        <v/>
      </c>
      <c r="AA48" s="7" t="n"/>
    </row>
    <row r="49" ht="30" customHeight="1">
      <c r="A49" s="5" t="n"/>
      <c r="B49" s="26" t="n"/>
      <c r="C49" s="7" t="n"/>
      <c r="D49" s="7" t="n"/>
      <c r="E49" s="7" t="n"/>
      <c r="F49" s="5" t="n"/>
      <c r="G49" s="5" t="n"/>
      <c r="H49" s="27" t="n"/>
      <c r="I49" s="27" t="n"/>
      <c r="J49" s="30">
        <f>IF(I49="","",I49*(1+'Parametri'!$B$10)*'Parametri'!$B$9)</f>
        <v/>
      </c>
      <c r="K49" s="31">
        <f>IF(G49="","",'Parametri'!$B$11)</f>
        <v/>
      </c>
      <c r="L49" s="30">
        <f>IF(OR(G49="",I49=""),"",IF(G49="Privato",MAX(J49*K49,'Parametri'!$B$13),0))</f>
        <v/>
      </c>
      <c r="M49" s="30">
        <f>IF(G49="","",IF(G49="Privato",IFERROR(VLOOKUP(G49,'Parametri'!$A$5:$E$6,4,0),0),0))</f>
        <v/>
      </c>
      <c r="N49" s="30">
        <f>IF(G49="","",IF(G49="Privato",IFERROR(VLOOKUP(G49,'Parametri'!$A$5:$E$6,5,0),0),0))</f>
        <v/>
      </c>
      <c r="O49" s="30">
        <f>IF(OR(G49="",H49=""),"",IF(G49="Impresa costruttrice",H49*IFERROR(VLOOKUP(G49,'Parametri'!$A$5:$E$6,2,0),0),0))</f>
        <v/>
      </c>
      <c r="P49" s="30">
        <f>IF(G49="","",IF(G49="Impresa costruttrice",IFERROR(VLOOKUP(G49,'Parametri'!$A$5:$E$6,3,0),0),0))</f>
        <v/>
      </c>
      <c r="Q49" s="30">
        <f>IF(G49="","",IF(G49="Impresa costruttrice",IFERROR(VLOOKUP(G49,'Parametri'!$A$5:$E$6,4,0),0),0))</f>
        <v/>
      </c>
      <c r="R49" s="30">
        <f>IF(G49="","",IF(G49="Impresa costruttrice",IFERROR(VLOOKUP(G49,'Parametri'!$A$5:$E$6,5,0),0),0))</f>
        <v/>
      </c>
      <c r="S49" s="30">
        <f>IF(T49="","",T49*'Parametri'!$B$12)</f>
        <v/>
      </c>
      <c r="T49" s="27" t="n"/>
      <c r="U49" s="30">
        <f>IF(A49="","",SUM(L49:T49))</f>
        <v/>
      </c>
      <c r="V49" s="27" t="n"/>
      <c r="W49" s="30">
        <f>IF(H49="","",H49*'Parametri'!$B$14*(1+'Parametri'!$B$15))</f>
        <v/>
      </c>
      <c r="X49" s="30">
        <f>IF(A49="","",SUM(V49:W49))</f>
        <v/>
      </c>
      <c r="Y49" s="30">
        <f>IF(OR(A49="",H49=""),"",U49+X49+MAX(H49-T49,0))</f>
        <v/>
      </c>
      <c r="Z49" s="14">
        <f>IF(A49="","",IF(AND(F49&lt;&gt;"",OR(G49="Privato",G49="Impresa costruttrice")),"Sì","Verificare"))</f>
        <v/>
      </c>
      <c r="AA49" s="7" t="n"/>
    </row>
    <row r="50" ht="30" customHeight="1">
      <c r="A50" s="5" t="n"/>
      <c r="B50" s="26" t="n"/>
      <c r="C50" s="7" t="n"/>
      <c r="D50" s="7" t="n"/>
      <c r="E50" s="7" t="n"/>
      <c r="F50" s="5" t="n"/>
      <c r="G50" s="5" t="n"/>
      <c r="H50" s="27" t="n"/>
      <c r="I50" s="27" t="n"/>
      <c r="J50" s="28">
        <f>IF(I50="","",I50*(1+'Parametri'!$B$10)*'Parametri'!$B$9)</f>
        <v/>
      </c>
      <c r="K50" s="29">
        <f>IF(G50="","",'Parametri'!$B$11)</f>
        <v/>
      </c>
      <c r="L50" s="28">
        <f>IF(OR(G50="",I50=""),"",IF(G50="Privato",MAX(J50*K50,'Parametri'!$B$13),0))</f>
        <v/>
      </c>
      <c r="M50" s="28">
        <f>IF(G50="","",IF(G50="Privato",IFERROR(VLOOKUP(G50,'Parametri'!$A$5:$E$6,4,0),0),0))</f>
        <v/>
      </c>
      <c r="N50" s="28">
        <f>IF(G50="","",IF(G50="Privato",IFERROR(VLOOKUP(G50,'Parametri'!$A$5:$E$6,5,0),0),0))</f>
        <v/>
      </c>
      <c r="O50" s="28">
        <f>IF(OR(G50="",H50=""),"",IF(G50="Impresa costruttrice",H50*IFERROR(VLOOKUP(G50,'Parametri'!$A$5:$E$6,2,0),0),0))</f>
        <v/>
      </c>
      <c r="P50" s="28">
        <f>IF(G50="","",IF(G50="Impresa costruttrice",IFERROR(VLOOKUP(G50,'Parametri'!$A$5:$E$6,3,0),0),0))</f>
        <v/>
      </c>
      <c r="Q50" s="28">
        <f>IF(G50="","",IF(G50="Impresa costruttrice",IFERROR(VLOOKUP(G50,'Parametri'!$A$5:$E$6,4,0),0),0))</f>
        <v/>
      </c>
      <c r="R50" s="28">
        <f>IF(G50="","",IF(G50="Impresa costruttrice",IFERROR(VLOOKUP(G50,'Parametri'!$A$5:$E$6,5,0),0),0))</f>
        <v/>
      </c>
      <c r="S50" s="28">
        <f>IF(T50="","",T50*'Parametri'!$B$12)</f>
        <v/>
      </c>
      <c r="T50" s="27" t="n"/>
      <c r="U50" s="28">
        <f>IF(A50="","",SUM(L50:T50))</f>
        <v/>
      </c>
      <c r="V50" s="27" t="n"/>
      <c r="W50" s="28">
        <f>IF(H50="","",H50*'Parametri'!$B$14*(1+'Parametri'!$B$15))</f>
        <v/>
      </c>
      <c r="X50" s="28">
        <f>IF(A50="","",SUM(V50:W50))</f>
        <v/>
      </c>
      <c r="Y50" s="28">
        <f>IF(OR(A50="",H50=""),"",U50+X50+MAX(H50-T50,0))</f>
        <v/>
      </c>
      <c r="Z50" s="11">
        <f>IF(A50="","",IF(AND(F50&lt;&gt;"",OR(G50="Privato",G50="Impresa costruttrice")),"Sì","Verificare"))</f>
        <v/>
      </c>
      <c r="AA50" s="7" t="n"/>
    </row>
    <row r="51" ht="30" customHeight="1">
      <c r="A51" s="5" t="n"/>
      <c r="B51" s="26" t="n"/>
      <c r="C51" s="7" t="n"/>
      <c r="D51" s="7" t="n"/>
      <c r="E51" s="7" t="n"/>
      <c r="F51" s="5" t="n"/>
      <c r="G51" s="5" t="n"/>
      <c r="H51" s="27" t="n"/>
      <c r="I51" s="27" t="n"/>
      <c r="J51" s="30">
        <f>IF(I51="","",I51*(1+'Parametri'!$B$10)*'Parametri'!$B$9)</f>
        <v/>
      </c>
      <c r="K51" s="31">
        <f>IF(G51="","",'Parametri'!$B$11)</f>
        <v/>
      </c>
      <c r="L51" s="30">
        <f>IF(OR(G51="",I51=""),"",IF(G51="Privato",MAX(J51*K51,'Parametri'!$B$13),0))</f>
        <v/>
      </c>
      <c r="M51" s="30">
        <f>IF(G51="","",IF(G51="Privato",IFERROR(VLOOKUP(G51,'Parametri'!$A$5:$E$6,4,0),0),0))</f>
        <v/>
      </c>
      <c r="N51" s="30">
        <f>IF(G51="","",IF(G51="Privato",IFERROR(VLOOKUP(G51,'Parametri'!$A$5:$E$6,5,0),0),0))</f>
        <v/>
      </c>
      <c r="O51" s="30">
        <f>IF(OR(G51="",H51=""),"",IF(G51="Impresa costruttrice",H51*IFERROR(VLOOKUP(G51,'Parametri'!$A$5:$E$6,2,0),0),0))</f>
        <v/>
      </c>
      <c r="P51" s="30">
        <f>IF(G51="","",IF(G51="Impresa costruttrice",IFERROR(VLOOKUP(G51,'Parametri'!$A$5:$E$6,3,0),0),0))</f>
        <v/>
      </c>
      <c r="Q51" s="30">
        <f>IF(G51="","",IF(G51="Impresa costruttrice",IFERROR(VLOOKUP(G51,'Parametri'!$A$5:$E$6,4,0),0),0))</f>
        <v/>
      </c>
      <c r="R51" s="30">
        <f>IF(G51="","",IF(G51="Impresa costruttrice",IFERROR(VLOOKUP(G51,'Parametri'!$A$5:$E$6,5,0),0),0))</f>
        <v/>
      </c>
      <c r="S51" s="30">
        <f>IF(T51="","",T51*'Parametri'!$B$12)</f>
        <v/>
      </c>
      <c r="T51" s="27" t="n"/>
      <c r="U51" s="30">
        <f>IF(A51="","",SUM(L51:T51))</f>
        <v/>
      </c>
      <c r="V51" s="27" t="n"/>
      <c r="W51" s="30">
        <f>IF(H51="","",H51*'Parametri'!$B$14*(1+'Parametri'!$B$15))</f>
        <v/>
      </c>
      <c r="X51" s="30">
        <f>IF(A51="","",SUM(V51:W51))</f>
        <v/>
      </c>
      <c r="Y51" s="30">
        <f>IF(OR(A51="",H51=""),"",U51+X51+MAX(H51-T51,0))</f>
        <v/>
      </c>
      <c r="Z51" s="14">
        <f>IF(A51="","",IF(AND(F51&lt;&gt;"",OR(G51="Privato",G51="Impresa costruttrice")),"Sì","Verificare"))</f>
        <v/>
      </c>
      <c r="AA51" s="7" t="n"/>
    </row>
    <row r="52" ht="30" customHeight="1">
      <c r="A52" s="5" t="n"/>
      <c r="B52" s="26" t="n"/>
      <c r="C52" s="7" t="n"/>
      <c r="D52" s="7" t="n"/>
      <c r="E52" s="7" t="n"/>
      <c r="F52" s="5" t="n"/>
      <c r="G52" s="5" t="n"/>
      <c r="H52" s="27" t="n"/>
      <c r="I52" s="27" t="n"/>
      <c r="J52" s="28">
        <f>IF(I52="","",I52*(1+'Parametri'!$B$10)*'Parametri'!$B$9)</f>
        <v/>
      </c>
      <c r="K52" s="29">
        <f>IF(G52="","",'Parametri'!$B$11)</f>
        <v/>
      </c>
      <c r="L52" s="28">
        <f>IF(OR(G52="",I52=""),"",IF(G52="Privato",MAX(J52*K52,'Parametri'!$B$13),0))</f>
        <v/>
      </c>
      <c r="M52" s="28">
        <f>IF(G52="","",IF(G52="Privato",IFERROR(VLOOKUP(G52,'Parametri'!$A$5:$E$6,4,0),0),0))</f>
        <v/>
      </c>
      <c r="N52" s="28">
        <f>IF(G52="","",IF(G52="Privato",IFERROR(VLOOKUP(G52,'Parametri'!$A$5:$E$6,5,0),0),0))</f>
        <v/>
      </c>
      <c r="O52" s="28">
        <f>IF(OR(G52="",H52=""),"",IF(G52="Impresa costruttrice",H52*IFERROR(VLOOKUP(G52,'Parametri'!$A$5:$E$6,2,0),0),0))</f>
        <v/>
      </c>
      <c r="P52" s="28">
        <f>IF(G52="","",IF(G52="Impresa costruttrice",IFERROR(VLOOKUP(G52,'Parametri'!$A$5:$E$6,3,0),0),0))</f>
        <v/>
      </c>
      <c r="Q52" s="28">
        <f>IF(G52="","",IF(G52="Impresa costruttrice",IFERROR(VLOOKUP(G52,'Parametri'!$A$5:$E$6,4,0),0),0))</f>
        <v/>
      </c>
      <c r="R52" s="28">
        <f>IF(G52="","",IF(G52="Impresa costruttrice",IFERROR(VLOOKUP(G52,'Parametri'!$A$5:$E$6,5,0),0),0))</f>
        <v/>
      </c>
      <c r="S52" s="28">
        <f>IF(T52="","",T52*'Parametri'!$B$12)</f>
        <v/>
      </c>
      <c r="T52" s="27" t="n"/>
      <c r="U52" s="28">
        <f>IF(A52="","",SUM(L52:T52))</f>
        <v/>
      </c>
      <c r="V52" s="27" t="n"/>
      <c r="W52" s="28">
        <f>IF(H52="","",H52*'Parametri'!$B$14*(1+'Parametri'!$B$15))</f>
        <v/>
      </c>
      <c r="X52" s="28">
        <f>IF(A52="","",SUM(V52:W52))</f>
        <v/>
      </c>
      <c r="Y52" s="28">
        <f>IF(OR(A52="",H52=""),"",U52+X52+MAX(H52-T52,0))</f>
        <v/>
      </c>
      <c r="Z52" s="11">
        <f>IF(A52="","",IF(AND(F52&lt;&gt;"",OR(G52="Privato",G52="Impresa costruttrice")),"Sì","Verificare"))</f>
        <v/>
      </c>
      <c r="AA52" s="7" t="n"/>
    </row>
    <row r="53" ht="30" customHeight="1">
      <c r="A53" s="5" t="n"/>
      <c r="B53" s="26" t="n"/>
      <c r="C53" s="7" t="n"/>
      <c r="D53" s="7" t="n"/>
      <c r="E53" s="7" t="n"/>
      <c r="F53" s="5" t="n"/>
      <c r="G53" s="5" t="n"/>
      <c r="H53" s="27" t="n"/>
      <c r="I53" s="27" t="n"/>
      <c r="J53" s="30">
        <f>IF(I53="","",I53*(1+'Parametri'!$B$10)*'Parametri'!$B$9)</f>
        <v/>
      </c>
      <c r="K53" s="31">
        <f>IF(G53="","",'Parametri'!$B$11)</f>
        <v/>
      </c>
      <c r="L53" s="30">
        <f>IF(OR(G53="",I53=""),"",IF(G53="Privato",MAX(J53*K53,'Parametri'!$B$13),0))</f>
        <v/>
      </c>
      <c r="M53" s="30">
        <f>IF(G53="","",IF(G53="Privato",IFERROR(VLOOKUP(G53,'Parametri'!$A$5:$E$6,4,0),0),0))</f>
        <v/>
      </c>
      <c r="N53" s="30">
        <f>IF(G53="","",IF(G53="Privato",IFERROR(VLOOKUP(G53,'Parametri'!$A$5:$E$6,5,0),0),0))</f>
        <v/>
      </c>
      <c r="O53" s="30">
        <f>IF(OR(G53="",H53=""),"",IF(G53="Impresa costruttrice",H53*IFERROR(VLOOKUP(G53,'Parametri'!$A$5:$E$6,2,0),0),0))</f>
        <v/>
      </c>
      <c r="P53" s="30">
        <f>IF(G53="","",IF(G53="Impresa costruttrice",IFERROR(VLOOKUP(G53,'Parametri'!$A$5:$E$6,3,0),0),0))</f>
        <v/>
      </c>
      <c r="Q53" s="30">
        <f>IF(G53="","",IF(G53="Impresa costruttrice",IFERROR(VLOOKUP(G53,'Parametri'!$A$5:$E$6,4,0),0),0))</f>
        <v/>
      </c>
      <c r="R53" s="30">
        <f>IF(G53="","",IF(G53="Impresa costruttrice",IFERROR(VLOOKUP(G53,'Parametri'!$A$5:$E$6,5,0),0),0))</f>
        <v/>
      </c>
      <c r="S53" s="30">
        <f>IF(T53="","",T53*'Parametri'!$B$12)</f>
        <v/>
      </c>
      <c r="T53" s="27" t="n"/>
      <c r="U53" s="30">
        <f>IF(A53="","",SUM(L53:T53))</f>
        <v/>
      </c>
      <c r="V53" s="27" t="n"/>
      <c r="W53" s="30">
        <f>IF(H53="","",H53*'Parametri'!$B$14*(1+'Parametri'!$B$15))</f>
        <v/>
      </c>
      <c r="X53" s="30">
        <f>IF(A53="","",SUM(V53:W53))</f>
        <v/>
      </c>
      <c r="Y53" s="30">
        <f>IF(OR(A53="",H53=""),"",U53+X53+MAX(H53-T53,0))</f>
        <v/>
      </c>
      <c r="Z53" s="14">
        <f>IF(A53="","",IF(AND(F53&lt;&gt;"",OR(G53="Privato",G53="Impresa costruttrice")),"Sì","Verificare"))</f>
        <v/>
      </c>
      <c r="AA53" s="7" t="n"/>
    </row>
    <row r="54" ht="30" customHeight="1">
      <c r="A54" s="5" t="n"/>
      <c r="B54" s="26" t="n"/>
      <c r="C54" s="7" t="n"/>
      <c r="D54" s="7" t="n"/>
      <c r="E54" s="7" t="n"/>
      <c r="F54" s="5" t="n"/>
      <c r="G54" s="5" t="n"/>
      <c r="H54" s="27" t="n"/>
      <c r="I54" s="27" t="n"/>
      <c r="J54" s="28">
        <f>IF(I54="","",I54*(1+'Parametri'!$B$10)*'Parametri'!$B$9)</f>
        <v/>
      </c>
      <c r="K54" s="29">
        <f>IF(G54="","",'Parametri'!$B$11)</f>
        <v/>
      </c>
      <c r="L54" s="28">
        <f>IF(OR(G54="",I54=""),"",IF(G54="Privato",MAX(J54*K54,'Parametri'!$B$13),0))</f>
        <v/>
      </c>
      <c r="M54" s="28">
        <f>IF(G54="","",IF(G54="Privato",IFERROR(VLOOKUP(G54,'Parametri'!$A$5:$E$6,4,0),0),0))</f>
        <v/>
      </c>
      <c r="N54" s="28">
        <f>IF(G54="","",IF(G54="Privato",IFERROR(VLOOKUP(G54,'Parametri'!$A$5:$E$6,5,0),0),0))</f>
        <v/>
      </c>
      <c r="O54" s="28">
        <f>IF(OR(G54="",H54=""),"",IF(G54="Impresa costruttrice",H54*IFERROR(VLOOKUP(G54,'Parametri'!$A$5:$E$6,2,0),0),0))</f>
        <v/>
      </c>
      <c r="P54" s="28">
        <f>IF(G54="","",IF(G54="Impresa costruttrice",IFERROR(VLOOKUP(G54,'Parametri'!$A$5:$E$6,3,0),0),0))</f>
        <v/>
      </c>
      <c r="Q54" s="28">
        <f>IF(G54="","",IF(G54="Impresa costruttrice",IFERROR(VLOOKUP(G54,'Parametri'!$A$5:$E$6,4,0),0),0))</f>
        <v/>
      </c>
      <c r="R54" s="28">
        <f>IF(G54="","",IF(G54="Impresa costruttrice",IFERROR(VLOOKUP(G54,'Parametri'!$A$5:$E$6,5,0),0),0))</f>
        <v/>
      </c>
      <c r="S54" s="28">
        <f>IF(T54="","",T54*'Parametri'!$B$12)</f>
        <v/>
      </c>
      <c r="T54" s="27" t="n"/>
      <c r="U54" s="28">
        <f>IF(A54="","",SUM(L54:T54))</f>
        <v/>
      </c>
      <c r="V54" s="27" t="n"/>
      <c r="W54" s="28">
        <f>IF(H54="","",H54*'Parametri'!$B$14*(1+'Parametri'!$B$15))</f>
        <v/>
      </c>
      <c r="X54" s="28">
        <f>IF(A54="","",SUM(V54:W54))</f>
        <v/>
      </c>
      <c r="Y54" s="28">
        <f>IF(OR(A54="",H54=""),"",U54+X54+MAX(H54-T54,0))</f>
        <v/>
      </c>
      <c r="Z54" s="11">
        <f>IF(A54="","",IF(AND(F54&lt;&gt;"",OR(G54="Privato",G54="Impresa costruttrice")),"Sì","Verificare"))</f>
        <v/>
      </c>
      <c r="AA54" s="7" t="n"/>
    </row>
    <row r="55" ht="30" customHeight="1">
      <c r="A55" s="5" t="n"/>
      <c r="B55" s="26" t="n"/>
      <c r="C55" s="7" t="n"/>
      <c r="D55" s="7" t="n"/>
      <c r="E55" s="7" t="n"/>
      <c r="F55" s="5" t="n"/>
      <c r="G55" s="5" t="n"/>
      <c r="H55" s="27" t="n"/>
      <c r="I55" s="27" t="n"/>
      <c r="J55" s="30">
        <f>IF(I55="","",I55*(1+'Parametri'!$B$10)*'Parametri'!$B$9)</f>
        <v/>
      </c>
      <c r="K55" s="31">
        <f>IF(G55="","",'Parametri'!$B$11)</f>
        <v/>
      </c>
      <c r="L55" s="30">
        <f>IF(OR(G55="",I55=""),"",IF(G55="Privato",MAX(J55*K55,'Parametri'!$B$13),0))</f>
        <v/>
      </c>
      <c r="M55" s="30">
        <f>IF(G55="","",IF(G55="Privato",IFERROR(VLOOKUP(G55,'Parametri'!$A$5:$E$6,4,0),0),0))</f>
        <v/>
      </c>
      <c r="N55" s="30">
        <f>IF(G55="","",IF(G55="Privato",IFERROR(VLOOKUP(G55,'Parametri'!$A$5:$E$6,5,0),0),0))</f>
        <v/>
      </c>
      <c r="O55" s="30">
        <f>IF(OR(G55="",H55=""),"",IF(G55="Impresa costruttrice",H55*IFERROR(VLOOKUP(G55,'Parametri'!$A$5:$E$6,2,0),0),0))</f>
        <v/>
      </c>
      <c r="P55" s="30">
        <f>IF(G55="","",IF(G55="Impresa costruttrice",IFERROR(VLOOKUP(G55,'Parametri'!$A$5:$E$6,3,0),0),0))</f>
        <v/>
      </c>
      <c r="Q55" s="30">
        <f>IF(G55="","",IF(G55="Impresa costruttrice",IFERROR(VLOOKUP(G55,'Parametri'!$A$5:$E$6,4,0),0),0))</f>
        <v/>
      </c>
      <c r="R55" s="30">
        <f>IF(G55="","",IF(G55="Impresa costruttrice",IFERROR(VLOOKUP(G55,'Parametri'!$A$5:$E$6,5,0),0),0))</f>
        <v/>
      </c>
      <c r="S55" s="30">
        <f>IF(T55="","",T55*'Parametri'!$B$12)</f>
        <v/>
      </c>
      <c r="T55" s="27" t="n"/>
      <c r="U55" s="30">
        <f>IF(A55="","",SUM(L55:T55))</f>
        <v/>
      </c>
      <c r="V55" s="27" t="n"/>
      <c r="W55" s="30">
        <f>IF(H55="","",H55*'Parametri'!$B$14*(1+'Parametri'!$B$15))</f>
        <v/>
      </c>
      <c r="X55" s="30">
        <f>IF(A55="","",SUM(V55:W55))</f>
        <v/>
      </c>
      <c r="Y55" s="30">
        <f>IF(OR(A55="",H55=""),"",U55+X55+MAX(H55-T55,0))</f>
        <v/>
      </c>
      <c r="Z55" s="14">
        <f>IF(A55="","",IF(AND(F55&lt;&gt;"",OR(G55="Privato",G55="Impresa costruttrice")),"Sì","Verificare"))</f>
        <v/>
      </c>
      <c r="AA55" s="7" t="n"/>
    </row>
    <row r="56" ht="30" customHeight="1">
      <c r="A56" s="5" t="n"/>
      <c r="B56" s="26" t="n"/>
      <c r="C56" s="7" t="n"/>
      <c r="D56" s="7" t="n"/>
      <c r="E56" s="7" t="n"/>
      <c r="F56" s="5" t="n"/>
      <c r="G56" s="5" t="n"/>
      <c r="H56" s="27" t="n"/>
      <c r="I56" s="27" t="n"/>
      <c r="J56" s="28">
        <f>IF(I56="","",I56*(1+'Parametri'!$B$10)*'Parametri'!$B$9)</f>
        <v/>
      </c>
      <c r="K56" s="29">
        <f>IF(G56="","",'Parametri'!$B$11)</f>
        <v/>
      </c>
      <c r="L56" s="28">
        <f>IF(OR(G56="",I56=""),"",IF(G56="Privato",MAX(J56*K56,'Parametri'!$B$13),0))</f>
        <v/>
      </c>
      <c r="M56" s="28">
        <f>IF(G56="","",IF(G56="Privato",IFERROR(VLOOKUP(G56,'Parametri'!$A$5:$E$6,4,0),0),0))</f>
        <v/>
      </c>
      <c r="N56" s="28">
        <f>IF(G56="","",IF(G56="Privato",IFERROR(VLOOKUP(G56,'Parametri'!$A$5:$E$6,5,0),0),0))</f>
        <v/>
      </c>
      <c r="O56" s="28">
        <f>IF(OR(G56="",H56=""),"",IF(G56="Impresa costruttrice",H56*IFERROR(VLOOKUP(G56,'Parametri'!$A$5:$E$6,2,0),0),0))</f>
        <v/>
      </c>
      <c r="P56" s="28">
        <f>IF(G56="","",IF(G56="Impresa costruttrice",IFERROR(VLOOKUP(G56,'Parametri'!$A$5:$E$6,3,0),0),0))</f>
        <v/>
      </c>
      <c r="Q56" s="28">
        <f>IF(G56="","",IF(G56="Impresa costruttrice",IFERROR(VLOOKUP(G56,'Parametri'!$A$5:$E$6,4,0),0),0))</f>
        <v/>
      </c>
      <c r="R56" s="28">
        <f>IF(G56="","",IF(G56="Impresa costruttrice",IFERROR(VLOOKUP(G56,'Parametri'!$A$5:$E$6,5,0),0),0))</f>
        <v/>
      </c>
      <c r="S56" s="28">
        <f>IF(T56="","",T56*'Parametri'!$B$12)</f>
        <v/>
      </c>
      <c r="T56" s="27" t="n"/>
      <c r="U56" s="28">
        <f>IF(A56="","",SUM(L56:T56))</f>
        <v/>
      </c>
      <c r="V56" s="27" t="n"/>
      <c r="W56" s="28">
        <f>IF(H56="","",H56*'Parametri'!$B$14*(1+'Parametri'!$B$15))</f>
        <v/>
      </c>
      <c r="X56" s="28">
        <f>IF(A56="","",SUM(V56:W56))</f>
        <v/>
      </c>
      <c r="Y56" s="28">
        <f>IF(OR(A56="",H56=""),"",U56+X56+MAX(H56-T56,0))</f>
        <v/>
      </c>
      <c r="Z56" s="11">
        <f>IF(A56="","",IF(AND(F56&lt;&gt;"",OR(G56="Privato",G56="Impresa costruttrice")),"Sì","Verificare"))</f>
        <v/>
      </c>
      <c r="AA56" s="7" t="n"/>
    </row>
    <row r="57" ht="30" customHeight="1">
      <c r="A57" s="5" t="n"/>
      <c r="B57" s="26" t="n"/>
      <c r="C57" s="7" t="n"/>
      <c r="D57" s="7" t="n"/>
      <c r="E57" s="7" t="n"/>
      <c r="F57" s="5" t="n"/>
      <c r="G57" s="5" t="n"/>
      <c r="H57" s="27" t="n"/>
      <c r="I57" s="27" t="n"/>
      <c r="J57" s="30">
        <f>IF(I57="","",I57*(1+'Parametri'!$B$10)*'Parametri'!$B$9)</f>
        <v/>
      </c>
      <c r="K57" s="31">
        <f>IF(G57="","",'Parametri'!$B$11)</f>
        <v/>
      </c>
      <c r="L57" s="30">
        <f>IF(OR(G57="",I57=""),"",IF(G57="Privato",MAX(J57*K57,'Parametri'!$B$13),0))</f>
        <v/>
      </c>
      <c r="M57" s="30">
        <f>IF(G57="","",IF(G57="Privato",IFERROR(VLOOKUP(G57,'Parametri'!$A$5:$E$6,4,0),0),0))</f>
        <v/>
      </c>
      <c r="N57" s="30">
        <f>IF(G57="","",IF(G57="Privato",IFERROR(VLOOKUP(G57,'Parametri'!$A$5:$E$6,5,0),0),0))</f>
        <v/>
      </c>
      <c r="O57" s="30">
        <f>IF(OR(G57="",H57=""),"",IF(G57="Impresa costruttrice",H57*IFERROR(VLOOKUP(G57,'Parametri'!$A$5:$E$6,2,0),0),0))</f>
        <v/>
      </c>
      <c r="P57" s="30">
        <f>IF(G57="","",IF(G57="Impresa costruttrice",IFERROR(VLOOKUP(G57,'Parametri'!$A$5:$E$6,3,0),0),0))</f>
        <v/>
      </c>
      <c r="Q57" s="30">
        <f>IF(G57="","",IF(G57="Impresa costruttrice",IFERROR(VLOOKUP(G57,'Parametri'!$A$5:$E$6,4,0),0),0))</f>
        <v/>
      </c>
      <c r="R57" s="30">
        <f>IF(G57="","",IF(G57="Impresa costruttrice",IFERROR(VLOOKUP(G57,'Parametri'!$A$5:$E$6,5,0),0),0))</f>
        <v/>
      </c>
      <c r="S57" s="30">
        <f>IF(T57="","",T57*'Parametri'!$B$12)</f>
        <v/>
      </c>
      <c r="T57" s="27" t="n"/>
      <c r="U57" s="30">
        <f>IF(A57="","",SUM(L57:T57))</f>
        <v/>
      </c>
      <c r="V57" s="27" t="n"/>
      <c r="W57" s="30">
        <f>IF(H57="","",H57*'Parametri'!$B$14*(1+'Parametri'!$B$15))</f>
        <v/>
      </c>
      <c r="X57" s="30">
        <f>IF(A57="","",SUM(V57:W57))</f>
        <v/>
      </c>
      <c r="Y57" s="30">
        <f>IF(OR(A57="",H57=""),"",U57+X57+MAX(H57-T57,0))</f>
        <v/>
      </c>
      <c r="Z57" s="14">
        <f>IF(A57="","",IF(AND(F57&lt;&gt;"",OR(G57="Privato",G57="Impresa costruttrice")),"Sì","Verificare"))</f>
        <v/>
      </c>
      <c r="AA57" s="7" t="n"/>
    </row>
    <row r="58" ht="30" customHeight="1">
      <c r="A58" s="5" t="n"/>
      <c r="B58" s="26" t="n"/>
      <c r="C58" s="7" t="n"/>
      <c r="D58" s="7" t="n"/>
      <c r="E58" s="7" t="n"/>
      <c r="F58" s="5" t="n"/>
      <c r="G58" s="5" t="n"/>
      <c r="H58" s="27" t="n"/>
      <c r="I58" s="27" t="n"/>
      <c r="J58" s="28">
        <f>IF(I58="","",I58*(1+'Parametri'!$B$10)*'Parametri'!$B$9)</f>
        <v/>
      </c>
      <c r="K58" s="29">
        <f>IF(G58="","",'Parametri'!$B$11)</f>
        <v/>
      </c>
      <c r="L58" s="28">
        <f>IF(OR(G58="",I58=""),"",IF(G58="Privato",MAX(J58*K58,'Parametri'!$B$13),0))</f>
        <v/>
      </c>
      <c r="M58" s="28">
        <f>IF(G58="","",IF(G58="Privato",IFERROR(VLOOKUP(G58,'Parametri'!$A$5:$E$6,4,0),0),0))</f>
        <v/>
      </c>
      <c r="N58" s="28">
        <f>IF(G58="","",IF(G58="Privato",IFERROR(VLOOKUP(G58,'Parametri'!$A$5:$E$6,5,0),0),0))</f>
        <v/>
      </c>
      <c r="O58" s="28">
        <f>IF(OR(G58="",H58=""),"",IF(G58="Impresa costruttrice",H58*IFERROR(VLOOKUP(G58,'Parametri'!$A$5:$E$6,2,0),0),0))</f>
        <v/>
      </c>
      <c r="P58" s="28">
        <f>IF(G58="","",IF(G58="Impresa costruttrice",IFERROR(VLOOKUP(G58,'Parametri'!$A$5:$E$6,3,0),0),0))</f>
        <v/>
      </c>
      <c r="Q58" s="28">
        <f>IF(G58="","",IF(G58="Impresa costruttrice",IFERROR(VLOOKUP(G58,'Parametri'!$A$5:$E$6,4,0),0),0))</f>
        <v/>
      </c>
      <c r="R58" s="28">
        <f>IF(G58="","",IF(G58="Impresa costruttrice",IFERROR(VLOOKUP(G58,'Parametri'!$A$5:$E$6,5,0),0),0))</f>
        <v/>
      </c>
      <c r="S58" s="28">
        <f>IF(T58="","",T58*'Parametri'!$B$12)</f>
        <v/>
      </c>
      <c r="T58" s="27" t="n"/>
      <c r="U58" s="28">
        <f>IF(A58="","",SUM(L58:T58))</f>
        <v/>
      </c>
      <c r="V58" s="27" t="n"/>
      <c r="W58" s="28">
        <f>IF(H58="","",H58*'Parametri'!$B$14*(1+'Parametri'!$B$15))</f>
        <v/>
      </c>
      <c r="X58" s="28">
        <f>IF(A58="","",SUM(V58:W58))</f>
        <v/>
      </c>
      <c r="Y58" s="28">
        <f>IF(OR(A58="",H58=""),"",U58+X58+MAX(H58-T58,0))</f>
        <v/>
      </c>
      <c r="Z58" s="11">
        <f>IF(A58="","",IF(AND(F58&lt;&gt;"",OR(G58="Privato",G58="Impresa costruttrice")),"Sì","Verificare"))</f>
        <v/>
      </c>
      <c r="AA58" s="7" t="n"/>
    </row>
    <row r="59" ht="30" customHeight="1">
      <c r="A59" s="5" t="n"/>
      <c r="B59" s="26" t="n"/>
      <c r="C59" s="7" t="n"/>
      <c r="D59" s="7" t="n"/>
      <c r="E59" s="7" t="n"/>
      <c r="F59" s="5" t="n"/>
      <c r="G59" s="5" t="n"/>
      <c r="H59" s="27" t="n"/>
      <c r="I59" s="27" t="n"/>
      <c r="J59" s="30">
        <f>IF(I59="","",I59*(1+'Parametri'!$B$10)*'Parametri'!$B$9)</f>
        <v/>
      </c>
      <c r="K59" s="31">
        <f>IF(G59="","",'Parametri'!$B$11)</f>
        <v/>
      </c>
      <c r="L59" s="30">
        <f>IF(OR(G59="",I59=""),"",IF(G59="Privato",MAX(J59*K59,'Parametri'!$B$13),0))</f>
        <v/>
      </c>
      <c r="M59" s="30">
        <f>IF(G59="","",IF(G59="Privato",IFERROR(VLOOKUP(G59,'Parametri'!$A$5:$E$6,4,0),0),0))</f>
        <v/>
      </c>
      <c r="N59" s="30">
        <f>IF(G59="","",IF(G59="Privato",IFERROR(VLOOKUP(G59,'Parametri'!$A$5:$E$6,5,0),0),0))</f>
        <v/>
      </c>
      <c r="O59" s="30">
        <f>IF(OR(G59="",H59=""),"",IF(G59="Impresa costruttrice",H59*IFERROR(VLOOKUP(G59,'Parametri'!$A$5:$E$6,2,0),0),0))</f>
        <v/>
      </c>
      <c r="P59" s="30">
        <f>IF(G59="","",IF(G59="Impresa costruttrice",IFERROR(VLOOKUP(G59,'Parametri'!$A$5:$E$6,3,0),0),0))</f>
        <v/>
      </c>
      <c r="Q59" s="30">
        <f>IF(G59="","",IF(G59="Impresa costruttrice",IFERROR(VLOOKUP(G59,'Parametri'!$A$5:$E$6,4,0),0),0))</f>
        <v/>
      </c>
      <c r="R59" s="30">
        <f>IF(G59="","",IF(G59="Impresa costruttrice",IFERROR(VLOOKUP(G59,'Parametri'!$A$5:$E$6,5,0),0),0))</f>
        <v/>
      </c>
      <c r="S59" s="30">
        <f>IF(T59="","",T59*'Parametri'!$B$12)</f>
        <v/>
      </c>
      <c r="T59" s="27" t="n"/>
      <c r="U59" s="30">
        <f>IF(A59="","",SUM(L59:T59))</f>
        <v/>
      </c>
      <c r="V59" s="27" t="n"/>
      <c r="W59" s="30">
        <f>IF(H59="","",H59*'Parametri'!$B$14*(1+'Parametri'!$B$15))</f>
        <v/>
      </c>
      <c r="X59" s="30">
        <f>IF(A59="","",SUM(V59:W59))</f>
        <v/>
      </c>
      <c r="Y59" s="30">
        <f>IF(OR(A59="",H59=""),"",U59+X59+MAX(H59-T59,0))</f>
        <v/>
      </c>
      <c r="Z59" s="14">
        <f>IF(A59="","",IF(AND(F59&lt;&gt;"",OR(G59="Privato",G59="Impresa costruttrice")),"Sì","Verificare"))</f>
        <v/>
      </c>
      <c r="AA59" s="7" t="n"/>
    </row>
    <row r="60" ht="30" customHeight="1">
      <c r="A60" s="5" t="n"/>
      <c r="B60" s="26" t="n"/>
      <c r="C60" s="7" t="n"/>
      <c r="D60" s="7" t="n"/>
      <c r="E60" s="7" t="n"/>
      <c r="F60" s="5" t="n"/>
      <c r="G60" s="5" t="n"/>
      <c r="H60" s="27" t="n"/>
      <c r="I60" s="27" t="n"/>
      <c r="J60" s="28">
        <f>IF(I60="","",I60*(1+'Parametri'!$B$10)*'Parametri'!$B$9)</f>
        <v/>
      </c>
      <c r="K60" s="29">
        <f>IF(G60="","",'Parametri'!$B$11)</f>
        <v/>
      </c>
      <c r="L60" s="28">
        <f>IF(OR(G60="",I60=""),"",IF(G60="Privato",MAX(J60*K60,'Parametri'!$B$13),0))</f>
        <v/>
      </c>
      <c r="M60" s="28">
        <f>IF(G60="","",IF(G60="Privato",IFERROR(VLOOKUP(G60,'Parametri'!$A$5:$E$6,4,0),0),0))</f>
        <v/>
      </c>
      <c r="N60" s="28">
        <f>IF(G60="","",IF(G60="Privato",IFERROR(VLOOKUP(G60,'Parametri'!$A$5:$E$6,5,0),0),0))</f>
        <v/>
      </c>
      <c r="O60" s="28">
        <f>IF(OR(G60="",H60=""),"",IF(G60="Impresa costruttrice",H60*IFERROR(VLOOKUP(G60,'Parametri'!$A$5:$E$6,2,0),0),0))</f>
        <v/>
      </c>
      <c r="P60" s="28">
        <f>IF(G60="","",IF(G60="Impresa costruttrice",IFERROR(VLOOKUP(G60,'Parametri'!$A$5:$E$6,3,0),0),0))</f>
        <v/>
      </c>
      <c r="Q60" s="28">
        <f>IF(G60="","",IF(G60="Impresa costruttrice",IFERROR(VLOOKUP(G60,'Parametri'!$A$5:$E$6,4,0),0),0))</f>
        <v/>
      </c>
      <c r="R60" s="28">
        <f>IF(G60="","",IF(G60="Impresa costruttrice",IFERROR(VLOOKUP(G60,'Parametri'!$A$5:$E$6,5,0),0),0))</f>
        <v/>
      </c>
      <c r="S60" s="28">
        <f>IF(T60="","",T60*'Parametri'!$B$12)</f>
        <v/>
      </c>
      <c r="T60" s="27" t="n"/>
      <c r="U60" s="28">
        <f>IF(A60="","",SUM(L60:T60))</f>
        <v/>
      </c>
      <c r="V60" s="27" t="n"/>
      <c r="W60" s="28">
        <f>IF(H60="","",H60*'Parametri'!$B$14*(1+'Parametri'!$B$15))</f>
        <v/>
      </c>
      <c r="X60" s="28">
        <f>IF(A60="","",SUM(V60:W60))</f>
        <v/>
      </c>
      <c r="Y60" s="28">
        <f>IF(OR(A60="",H60=""),"",U60+X60+MAX(H60-T60,0))</f>
        <v/>
      </c>
      <c r="Z60" s="11">
        <f>IF(A60="","",IF(AND(F60&lt;&gt;"",OR(G60="Privato",G60="Impresa costruttrice")),"Sì","Verificare"))</f>
        <v/>
      </c>
      <c r="AA60" s="7" t="n"/>
    </row>
    <row r="61" ht="30" customHeight="1">
      <c r="A61" s="5" t="n"/>
      <c r="B61" s="26" t="n"/>
      <c r="C61" s="7" t="n"/>
      <c r="D61" s="7" t="n"/>
      <c r="E61" s="7" t="n"/>
      <c r="F61" s="5" t="n"/>
      <c r="G61" s="5" t="n"/>
      <c r="H61" s="27" t="n"/>
      <c r="I61" s="27" t="n"/>
      <c r="J61" s="30">
        <f>IF(I61="","",I61*(1+'Parametri'!$B$10)*'Parametri'!$B$9)</f>
        <v/>
      </c>
      <c r="K61" s="31">
        <f>IF(G61="","",'Parametri'!$B$11)</f>
        <v/>
      </c>
      <c r="L61" s="30">
        <f>IF(OR(G61="",I61=""),"",IF(G61="Privato",MAX(J61*K61,'Parametri'!$B$13),0))</f>
        <v/>
      </c>
      <c r="M61" s="30">
        <f>IF(G61="","",IF(G61="Privato",IFERROR(VLOOKUP(G61,'Parametri'!$A$5:$E$6,4,0),0),0))</f>
        <v/>
      </c>
      <c r="N61" s="30">
        <f>IF(G61="","",IF(G61="Privato",IFERROR(VLOOKUP(G61,'Parametri'!$A$5:$E$6,5,0),0),0))</f>
        <v/>
      </c>
      <c r="O61" s="30">
        <f>IF(OR(G61="",H61=""),"",IF(G61="Impresa costruttrice",H61*IFERROR(VLOOKUP(G61,'Parametri'!$A$5:$E$6,2,0),0),0))</f>
        <v/>
      </c>
      <c r="P61" s="30">
        <f>IF(G61="","",IF(G61="Impresa costruttrice",IFERROR(VLOOKUP(G61,'Parametri'!$A$5:$E$6,3,0),0),0))</f>
        <v/>
      </c>
      <c r="Q61" s="30">
        <f>IF(G61="","",IF(G61="Impresa costruttrice",IFERROR(VLOOKUP(G61,'Parametri'!$A$5:$E$6,4,0),0),0))</f>
        <v/>
      </c>
      <c r="R61" s="30">
        <f>IF(G61="","",IF(G61="Impresa costruttrice",IFERROR(VLOOKUP(G61,'Parametri'!$A$5:$E$6,5,0),0),0))</f>
        <v/>
      </c>
      <c r="S61" s="30">
        <f>IF(T61="","",T61*'Parametri'!$B$12)</f>
        <v/>
      </c>
      <c r="T61" s="27" t="n"/>
      <c r="U61" s="30">
        <f>IF(A61="","",SUM(L61:T61))</f>
        <v/>
      </c>
      <c r="V61" s="27" t="n"/>
      <c r="W61" s="30">
        <f>IF(H61="","",H61*'Parametri'!$B$14*(1+'Parametri'!$B$15))</f>
        <v/>
      </c>
      <c r="X61" s="30">
        <f>IF(A61="","",SUM(V61:W61))</f>
        <v/>
      </c>
      <c r="Y61" s="30">
        <f>IF(OR(A61="",H61=""),"",U61+X61+MAX(H61-T61,0))</f>
        <v/>
      </c>
      <c r="Z61" s="14">
        <f>IF(A61="","",IF(AND(F61&lt;&gt;"",OR(G61="Privato",G61="Impresa costruttrice")),"Sì","Verificare"))</f>
        <v/>
      </c>
      <c r="AA61" s="7" t="n"/>
    </row>
    <row r="62" ht="30" customHeight="1">
      <c r="A62" s="5" t="n"/>
      <c r="B62" s="26" t="n"/>
      <c r="C62" s="7" t="n"/>
      <c r="D62" s="7" t="n"/>
      <c r="E62" s="7" t="n"/>
      <c r="F62" s="5" t="n"/>
      <c r="G62" s="5" t="n"/>
      <c r="H62" s="27" t="n"/>
      <c r="I62" s="27" t="n"/>
      <c r="J62" s="28">
        <f>IF(I62="","",I62*(1+'Parametri'!$B$10)*'Parametri'!$B$9)</f>
        <v/>
      </c>
      <c r="K62" s="29">
        <f>IF(G62="","",'Parametri'!$B$11)</f>
        <v/>
      </c>
      <c r="L62" s="28">
        <f>IF(OR(G62="",I62=""),"",IF(G62="Privato",MAX(J62*K62,'Parametri'!$B$13),0))</f>
        <v/>
      </c>
      <c r="M62" s="28">
        <f>IF(G62="","",IF(G62="Privato",IFERROR(VLOOKUP(G62,'Parametri'!$A$5:$E$6,4,0),0),0))</f>
        <v/>
      </c>
      <c r="N62" s="28">
        <f>IF(G62="","",IF(G62="Privato",IFERROR(VLOOKUP(G62,'Parametri'!$A$5:$E$6,5,0),0),0))</f>
        <v/>
      </c>
      <c r="O62" s="28">
        <f>IF(OR(G62="",H62=""),"",IF(G62="Impresa costruttrice",H62*IFERROR(VLOOKUP(G62,'Parametri'!$A$5:$E$6,2,0),0),0))</f>
        <v/>
      </c>
      <c r="P62" s="28">
        <f>IF(G62="","",IF(G62="Impresa costruttrice",IFERROR(VLOOKUP(G62,'Parametri'!$A$5:$E$6,3,0),0),0))</f>
        <v/>
      </c>
      <c r="Q62" s="28">
        <f>IF(G62="","",IF(G62="Impresa costruttrice",IFERROR(VLOOKUP(G62,'Parametri'!$A$5:$E$6,4,0),0),0))</f>
        <v/>
      </c>
      <c r="R62" s="28">
        <f>IF(G62="","",IF(G62="Impresa costruttrice",IFERROR(VLOOKUP(G62,'Parametri'!$A$5:$E$6,5,0),0),0))</f>
        <v/>
      </c>
      <c r="S62" s="28">
        <f>IF(T62="","",T62*'Parametri'!$B$12)</f>
        <v/>
      </c>
      <c r="T62" s="27" t="n"/>
      <c r="U62" s="28">
        <f>IF(A62="","",SUM(L62:T62))</f>
        <v/>
      </c>
      <c r="V62" s="27" t="n"/>
      <c r="W62" s="28">
        <f>IF(H62="","",H62*'Parametri'!$B$14*(1+'Parametri'!$B$15))</f>
        <v/>
      </c>
      <c r="X62" s="28">
        <f>IF(A62="","",SUM(V62:W62))</f>
        <v/>
      </c>
      <c r="Y62" s="28">
        <f>IF(OR(A62="",H62=""),"",U62+X62+MAX(H62-T62,0))</f>
        <v/>
      </c>
      <c r="Z62" s="11">
        <f>IF(A62="","",IF(AND(F62&lt;&gt;"",OR(G62="Privato",G62="Impresa costruttrice")),"Sì","Verificare"))</f>
        <v/>
      </c>
      <c r="AA62" s="7" t="n"/>
    </row>
    <row r="63" ht="30" customHeight="1">
      <c r="A63" s="5" t="n"/>
      <c r="B63" s="26" t="n"/>
      <c r="C63" s="7" t="n"/>
      <c r="D63" s="7" t="n"/>
      <c r="E63" s="7" t="n"/>
      <c r="F63" s="5" t="n"/>
      <c r="G63" s="5" t="n"/>
      <c r="H63" s="27" t="n"/>
      <c r="I63" s="27" t="n"/>
      <c r="J63" s="30">
        <f>IF(I63="","",I63*(1+'Parametri'!$B$10)*'Parametri'!$B$9)</f>
        <v/>
      </c>
      <c r="K63" s="31">
        <f>IF(G63="","",'Parametri'!$B$11)</f>
        <v/>
      </c>
      <c r="L63" s="30">
        <f>IF(OR(G63="",I63=""),"",IF(G63="Privato",MAX(J63*K63,'Parametri'!$B$13),0))</f>
        <v/>
      </c>
      <c r="M63" s="30">
        <f>IF(G63="","",IF(G63="Privato",IFERROR(VLOOKUP(G63,'Parametri'!$A$5:$E$6,4,0),0),0))</f>
        <v/>
      </c>
      <c r="N63" s="30">
        <f>IF(G63="","",IF(G63="Privato",IFERROR(VLOOKUP(G63,'Parametri'!$A$5:$E$6,5,0),0),0))</f>
        <v/>
      </c>
      <c r="O63" s="30">
        <f>IF(OR(G63="",H63=""),"",IF(G63="Impresa costruttrice",H63*IFERROR(VLOOKUP(G63,'Parametri'!$A$5:$E$6,2,0),0),0))</f>
        <v/>
      </c>
      <c r="P63" s="30">
        <f>IF(G63="","",IF(G63="Impresa costruttrice",IFERROR(VLOOKUP(G63,'Parametri'!$A$5:$E$6,3,0),0),0))</f>
        <v/>
      </c>
      <c r="Q63" s="30">
        <f>IF(G63="","",IF(G63="Impresa costruttrice",IFERROR(VLOOKUP(G63,'Parametri'!$A$5:$E$6,4,0),0),0))</f>
        <v/>
      </c>
      <c r="R63" s="30">
        <f>IF(G63="","",IF(G63="Impresa costruttrice",IFERROR(VLOOKUP(G63,'Parametri'!$A$5:$E$6,5,0),0),0))</f>
        <v/>
      </c>
      <c r="S63" s="30">
        <f>IF(T63="","",T63*'Parametri'!$B$12)</f>
        <v/>
      </c>
      <c r="T63" s="27" t="n"/>
      <c r="U63" s="30">
        <f>IF(A63="","",SUM(L63:T63))</f>
        <v/>
      </c>
      <c r="V63" s="27" t="n"/>
      <c r="W63" s="30">
        <f>IF(H63="","",H63*'Parametri'!$B$14*(1+'Parametri'!$B$15))</f>
        <v/>
      </c>
      <c r="X63" s="30">
        <f>IF(A63="","",SUM(V63:W63))</f>
        <v/>
      </c>
      <c r="Y63" s="30">
        <f>IF(OR(A63="",H63=""),"",U63+X63+MAX(H63-T63,0))</f>
        <v/>
      </c>
      <c r="Z63" s="14">
        <f>IF(A63="","",IF(AND(F63&lt;&gt;"",OR(G63="Privato",G63="Impresa costruttrice")),"Sì","Verificare"))</f>
        <v/>
      </c>
      <c r="AA63" s="7" t="n"/>
    </row>
    <row r="64" ht="30" customHeight="1">
      <c r="A64" s="5" t="n"/>
      <c r="B64" s="26" t="n"/>
      <c r="C64" s="7" t="n"/>
      <c r="D64" s="7" t="n"/>
      <c r="E64" s="7" t="n"/>
      <c r="F64" s="5" t="n"/>
      <c r="G64" s="5" t="n"/>
      <c r="H64" s="27" t="n"/>
      <c r="I64" s="27" t="n"/>
      <c r="J64" s="28">
        <f>IF(I64="","",I64*(1+'Parametri'!$B$10)*'Parametri'!$B$9)</f>
        <v/>
      </c>
      <c r="K64" s="29">
        <f>IF(G64="","",'Parametri'!$B$11)</f>
        <v/>
      </c>
      <c r="L64" s="28">
        <f>IF(OR(G64="",I64=""),"",IF(G64="Privato",MAX(J64*K64,'Parametri'!$B$13),0))</f>
        <v/>
      </c>
      <c r="M64" s="28">
        <f>IF(G64="","",IF(G64="Privato",IFERROR(VLOOKUP(G64,'Parametri'!$A$5:$E$6,4,0),0),0))</f>
        <v/>
      </c>
      <c r="N64" s="28">
        <f>IF(G64="","",IF(G64="Privato",IFERROR(VLOOKUP(G64,'Parametri'!$A$5:$E$6,5,0),0),0))</f>
        <v/>
      </c>
      <c r="O64" s="28">
        <f>IF(OR(G64="",H64=""),"",IF(G64="Impresa costruttrice",H64*IFERROR(VLOOKUP(G64,'Parametri'!$A$5:$E$6,2,0),0),0))</f>
        <v/>
      </c>
      <c r="P64" s="28">
        <f>IF(G64="","",IF(G64="Impresa costruttrice",IFERROR(VLOOKUP(G64,'Parametri'!$A$5:$E$6,3,0),0),0))</f>
        <v/>
      </c>
      <c r="Q64" s="28">
        <f>IF(G64="","",IF(G64="Impresa costruttrice",IFERROR(VLOOKUP(G64,'Parametri'!$A$5:$E$6,4,0),0),0))</f>
        <v/>
      </c>
      <c r="R64" s="28">
        <f>IF(G64="","",IF(G64="Impresa costruttrice",IFERROR(VLOOKUP(G64,'Parametri'!$A$5:$E$6,5,0),0),0))</f>
        <v/>
      </c>
      <c r="S64" s="28">
        <f>IF(T64="","",T64*'Parametri'!$B$12)</f>
        <v/>
      </c>
      <c r="T64" s="27" t="n"/>
      <c r="U64" s="28">
        <f>IF(A64="","",SUM(L64:T64))</f>
        <v/>
      </c>
      <c r="V64" s="27" t="n"/>
      <c r="W64" s="28">
        <f>IF(H64="","",H64*'Parametri'!$B$14*(1+'Parametri'!$B$15))</f>
        <v/>
      </c>
      <c r="X64" s="28">
        <f>IF(A64="","",SUM(V64:W64))</f>
        <v/>
      </c>
      <c r="Y64" s="28">
        <f>IF(OR(A64="",H64=""),"",U64+X64+MAX(H64-T64,0))</f>
        <v/>
      </c>
      <c r="Z64" s="11">
        <f>IF(A64="","",IF(AND(F64&lt;&gt;"",OR(G64="Privato",G64="Impresa costruttrice")),"Sì","Verificare"))</f>
        <v/>
      </c>
      <c r="AA64" s="7" t="n"/>
    </row>
    <row r="65" ht="30" customHeight="1">
      <c r="A65" s="5" t="n"/>
      <c r="B65" s="26" t="n"/>
      <c r="C65" s="7" t="n"/>
      <c r="D65" s="7" t="n"/>
      <c r="E65" s="7" t="n"/>
      <c r="F65" s="5" t="n"/>
      <c r="G65" s="5" t="n"/>
      <c r="H65" s="27" t="n"/>
      <c r="I65" s="27" t="n"/>
      <c r="J65" s="30">
        <f>IF(I65="","",I65*(1+'Parametri'!$B$10)*'Parametri'!$B$9)</f>
        <v/>
      </c>
      <c r="K65" s="31">
        <f>IF(G65="","",'Parametri'!$B$11)</f>
        <v/>
      </c>
      <c r="L65" s="30">
        <f>IF(OR(G65="",I65=""),"",IF(G65="Privato",MAX(J65*K65,'Parametri'!$B$13),0))</f>
        <v/>
      </c>
      <c r="M65" s="30">
        <f>IF(G65="","",IF(G65="Privato",IFERROR(VLOOKUP(G65,'Parametri'!$A$5:$E$6,4,0),0),0))</f>
        <v/>
      </c>
      <c r="N65" s="30">
        <f>IF(G65="","",IF(G65="Privato",IFERROR(VLOOKUP(G65,'Parametri'!$A$5:$E$6,5,0),0),0))</f>
        <v/>
      </c>
      <c r="O65" s="30">
        <f>IF(OR(G65="",H65=""),"",IF(G65="Impresa costruttrice",H65*IFERROR(VLOOKUP(G65,'Parametri'!$A$5:$E$6,2,0),0),0))</f>
        <v/>
      </c>
      <c r="P65" s="30">
        <f>IF(G65="","",IF(G65="Impresa costruttrice",IFERROR(VLOOKUP(G65,'Parametri'!$A$5:$E$6,3,0),0),0))</f>
        <v/>
      </c>
      <c r="Q65" s="30">
        <f>IF(G65="","",IF(G65="Impresa costruttrice",IFERROR(VLOOKUP(G65,'Parametri'!$A$5:$E$6,4,0),0),0))</f>
        <v/>
      </c>
      <c r="R65" s="30">
        <f>IF(G65="","",IF(G65="Impresa costruttrice",IFERROR(VLOOKUP(G65,'Parametri'!$A$5:$E$6,5,0),0),0))</f>
        <v/>
      </c>
      <c r="S65" s="30">
        <f>IF(T65="","",T65*'Parametri'!$B$12)</f>
        <v/>
      </c>
      <c r="T65" s="27" t="n"/>
      <c r="U65" s="30">
        <f>IF(A65="","",SUM(L65:T65))</f>
        <v/>
      </c>
      <c r="V65" s="27" t="n"/>
      <c r="W65" s="30">
        <f>IF(H65="","",H65*'Parametri'!$B$14*(1+'Parametri'!$B$15))</f>
        <v/>
      </c>
      <c r="X65" s="30">
        <f>IF(A65="","",SUM(V65:W65))</f>
        <v/>
      </c>
      <c r="Y65" s="30">
        <f>IF(OR(A65="",H65=""),"",U65+X65+MAX(H65-T65,0))</f>
        <v/>
      </c>
      <c r="Z65" s="14">
        <f>IF(A65="","",IF(AND(F65&lt;&gt;"",OR(G65="Privato",G65="Impresa costruttrice")),"Sì","Verificare"))</f>
        <v/>
      </c>
      <c r="AA65" s="7" t="n"/>
    </row>
    <row r="66" ht="30" customHeight="1">
      <c r="A66" s="5" t="n"/>
      <c r="B66" s="26" t="n"/>
      <c r="C66" s="7" t="n"/>
      <c r="D66" s="7" t="n"/>
      <c r="E66" s="7" t="n"/>
      <c r="F66" s="5" t="n"/>
      <c r="G66" s="5" t="n"/>
      <c r="H66" s="27" t="n"/>
      <c r="I66" s="27" t="n"/>
      <c r="J66" s="28">
        <f>IF(I66="","",I66*(1+'Parametri'!$B$10)*'Parametri'!$B$9)</f>
        <v/>
      </c>
      <c r="K66" s="29">
        <f>IF(G66="","",'Parametri'!$B$11)</f>
        <v/>
      </c>
      <c r="L66" s="28">
        <f>IF(OR(G66="",I66=""),"",IF(G66="Privato",MAX(J66*K66,'Parametri'!$B$13),0))</f>
        <v/>
      </c>
      <c r="M66" s="28">
        <f>IF(G66="","",IF(G66="Privato",IFERROR(VLOOKUP(G66,'Parametri'!$A$5:$E$6,4,0),0),0))</f>
        <v/>
      </c>
      <c r="N66" s="28">
        <f>IF(G66="","",IF(G66="Privato",IFERROR(VLOOKUP(G66,'Parametri'!$A$5:$E$6,5,0),0),0))</f>
        <v/>
      </c>
      <c r="O66" s="28">
        <f>IF(OR(G66="",H66=""),"",IF(G66="Impresa costruttrice",H66*IFERROR(VLOOKUP(G66,'Parametri'!$A$5:$E$6,2,0),0),0))</f>
        <v/>
      </c>
      <c r="P66" s="28">
        <f>IF(G66="","",IF(G66="Impresa costruttrice",IFERROR(VLOOKUP(G66,'Parametri'!$A$5:$E$6,3,0),0),0))</f>
        <v/>
      </c>
      <c r="Q66" s="28">
        <f>IF(G66="","",IF(G66="Impresa costruttrice",IFERROR(VLOOKUP(G66,'Parametri'!$A$5:$E$6,4,0),0),0))</f>
        <v/>
      </c>
      <c r="R66" s="28">
        <f>IF(G66="","",IF(G66="Impresa costruttrice",IFERROR(VLOOKUP(G66,'Parametri'!$A$5:$E$6,5,0),0),0))</f>
        <v/>
      </c>
      <c r="S66" s="28">
        <f>IF(T66="","",T66*'Parametri'!$B$12)</f>
        <v/>
      </c>
      <c r="T66" s="27" t="n"/>
      <c r="U66" s="28">
        <f>IF(A66="","",SUM(L66:T66))</f>
        <v/>
      </c>
      <c r="V66" s="27" t="n"/>
      <c r="W66" s="28">
        <f>IF(H66="","",H66*'Parametri'!$B$14*(1+'Parametri'!$B$15))</f>
        <v/>
      </c>
      <c r="X66" s="28">
        <f>IF(A66="","",SUM(V66:W66))</f>
        <v/>
      </c>
      <c r="Y66" s="28">
        <f>IF(OR(A66="",H66=""),"",U66+X66+MAX(H66-T66,0))</f>
        <v/>
      </c>
      <c r="Z66" s="11">
        <f>IF(A66="","",IF(AND(F66&lt;&gt;"",OR(G66="Privato",G66="Impresa costruttrice")),"Sì","Verificare"))</f>
        <v/>
      </c>
      <c r="AA66" s="7" t="n"/>
    </row>
    <row r="67" ht="30" customHeight="1">
      <c r="A67" s="5" t="n"/>
      <c r="B67" s="26" t="n"/>
      <c r="C67" s="7" t="n"/>
      <c r="D67" s="7" t="n"/>
      <c r="E67" s="7" t="n"/>
      <c r="F67" s="5" t="n"/>
      <c r="G67" s="5" t="n"/>
      <c r="H67" s="27" t="n"/>
      <c r="I67" s="27" t="n"/>
      <c r="J67" s="30">
        <f>IF(I67="","",I67*(1+'Parametri'!$B$10)*'Parametri'!$B$9)</f>
        <v/>
      </c>
      <c r="K67" s="31">
        <f>IF(G67="","",'Parametri'!$B$11)</f>
        <v/>
      </c>
      <c r="L67" s="30">
        <f>IF(OR(G67="",I67=""),"",IF(G67="Privato",MAX(J67*K67,'Parametri'!$B$13),0))</f>
        <v/>
      </c>
      <c r="M67" s="30">
        <f>IF(G67="","",IF(G67="Privato",IFERROR(VLOOKUP(G67,'Parametri'!$A$5:$E$6,4,0),0),0))</f>
        <v/>
      </c>
      <c r="N67" s="30">
        <f>IF(G67="","",IF(G67="Privato",IFERROR(VLOOKUP(G67,'Parametri'!$A$5:$E$6,5,0),0),0))</f>
        <v/>
      </c>
      <c r="O67" s="30">
        <f>IF(OR(G67="",H67=""),"",IF(G67="Impresa costruttrice",H67*IFERROR(VLOOKUP(G67,'Parametri'!$A$5:$E$6,2,0),0),0))</f>
        <v/>
      </c>
      <c r="P67" s="30">
        <f>IF(G67="","",IF(G67="Impresa costruttrice",IFERROR(VLOOKUP(G67,'Parametri'!$A$5:$E$6,3,0),0),0))</f>
        <v/>
      </c>
      <c r="Q67" s="30">
        <f>IF(G67="","",IF(G67="Impresa costruttrice",IFERROR(VLOOKUP(G67,'Parametri'!$A$5:$E$6,4,0),0),0))</f>
        <v/>
      </c>
      <c r="R67" s="30">
        <f>IF(G67="","",IF(G67="Impresa costruttrice",IFERROR(VLOOKUP(G67,'Parametri'!$A$5:$E$6,5,0),0),0))</f>
        <v/>
      </c>
      <c r="S67" s="30">
        <f>IF(T67="","",T67*'Parametri'!$B$12)</f>
        <v/>
      </c>
      <c r="T67" s="27" t="n"/>
      <c r="U67" s="30">
        <f>IF(A67="","",SUM(L67:T67))</f>
        <v/>
      </c>
      <c r="V67" s="27" t="n"/>
      <c r="W67" s="30">
        <f>IF(H67="","",H67*'Parametri'!$B$14*(1+'Parametri'!$B$15))</f>
        <v/>
      </c>
      <c r="X67" s="30">
        <f>IF(A67="","",SUM(V67:W67))</f>
        <v/>
      </c>
      <c r="Y67" s="30">
        <f>IF(OR(A67="",H67=""),"",U67+X67+MAX(H67-T67,0))</f>
        <v/>
      </c>
      <c r="Z67" s="14">
        <f>IF(A67="","",IF(AND(F67&lt;&gt;"",OR(G67="Privato",G67="Impresa costruttrice")),"Sì","Verificare"))</f>
        <v/>
      </c>
      <c r="AA67" s="7" t="n"/>
    </row>
    <row r="68" ht="30" customHeight="1">
      <c r="A68" s="5" t="n"/>
      <c r="B68" s="26" t="n"/>
      <c r="C68" s="7" t="n"/>
      <c r="D68" s="7" t="n"/>
      <c r="E68" s="7" t="n"/>
      <c r="F68" s="5" t="n"/>
      <c r="G68" s="5" t="n"/>
      <c r="H68" s="27" t="n"/>
      <c r="I68" s="27" t="n"/>
      <c r="J68" s="28">
        <f>IF(I68="","",I68*(1+'Parametri'!$B$10)*'Parametri'!$B$9)</f>
        <v/>
      </c>
      <c r="K68" s="29">
        <f>IF(G68="","",'Parametri'!$B$11)</f>
        <v/>
      </c>
      <c r="L68" s="28">
        <f>IF(OR(G68="",I68=""),"",IF(G68="Privato",MAX(J68*K68,'Parametri'!$B$13),0))</f>
        <v/>
      </c>
      <c r="M68" s="28">
        <f>IF(G68="","",IF(G68="Privato",IFERROR(VLOOKUP(G68,'Parametri'!$A$5:$E$6,4,0),0),0))</f>
        <v/>
      </c>
      <c r="N68" s="28">
        <f>IF(G68="","",IF(G68="Privato",IFERROR(VLOOKUP(G68,'Parametri'!$A$5:$E$6,5,0),0),0))</f>
        <v/>
      </c>
      <c r="O68" s="28">
        <f>IF(OR(G68="",H68=""),"",IF(G68="Impresa costruttrice",H68*IFERROR(VLOOKUP(G68,'Parametri'!$A$5:$E$6,2,0),0),0))</f>
        <v/>
      </c>
      <c r="P68" s="28">
        <f>IF(G68="","",IF(G68="Impresa costruttrice",IFERROR(VLOOKUP(G68,'Parametri'!$A$5:$E$6,3,0),0),0))</f>
        <v/>
      </c>
      <c r="Q68" s="28">
        <f>IF(G68="","",IF(G68="Impresa costruttrice",IFERROR(VLOOKUP(G68,'Parametri'!$A$5:$E$6,4,0),0),0))</f>
        <v/>
      </c>
      <c r="R68" s="28">
        <f>IF(G68="","",IF(G68="Impresa costruttrice",IFERROR(VLOOKUP(G68,'Parametri'!$A$5:$E$6,5,0),0),0))</f>
        <v/>
      </c>
      <c r="S68" s="28">
        <f>IF(T68="","",T68*'Parametri'!$B$12)</f>
        <v/>
      </c>
      <c r="T68" s="27" t="n"/>
      <c r="U68" s="28">
        <f>IF(A68="","",SUM(L68:T68))</f>
        <v/>
      </c>
      <c r="V68" s="27" t="n"/>
      <c r="W68" s="28">
        <f>IF(H68="","",H68*'Parametri'!$B$14*(1+'Parametri'!$B$15))</f>
        <v/>
      </c>
      <c r="X68" s="28">
        <f>IF(A68="","",SUM(V68:W68))</f>
        <v/>
      </c>
      <c r="Y68" s="28">
        <f>IF(OR(A68="",H68=""),"",U68+X68+MAX(H68-T68,0))</f>
        <v/>
      </c>
      <c r="Z68" s="11">
        <f>IF(A68="","",IF(AND(F68&lt;&gt;"",OR(G68="Privato",G68="Impresa costruttrice")),"Sì","Verificare"))</f>
        <v/>
      </c>
      <c r="AA68" s="7" t="n"/>
    </row>
    <row r="69" ht="30" customHeight="1">
      <c r="A69" s="5" t="n"/>
      <c r="B69" s="26" t="n"/>
      <c r="C69" s="7" t="n"/>
      <c r="D69" s="7" t="n"/>
      <c r="E69" s="7" t="n"/>
      <c r="F69" s="5" t="n"/>
      <c r="G69" s="5" t="n"/>
      <c r="H69" s="27" t="n"/>
      <c r="I69" s="27" t="n"/>
      <c r="J69" s="30">
        <f>IF(I69="","",I69*(1+'Parametri'!$B$10)*'Parametri'!$B$9)</f>
        <v/>
      </c>
      <c r="K69" s="31">
        <f>IF(G69="","",'Parametri'!$B$11)</f>
        <v/>
      </c>
      <c r="L69" s="30">
        <f>IF(OR(G69="",I69=""),"",IF(G69="Privato",MAX(J69*K69,'Parametri'!$B$13),0))</f>
        <v/>
      </c>
      <c r="M69" s="30">
        <f>IF(G69="","",IF(G69="Privato",IFERROR(VLOOKUP(G69,'Parametri'!$A$5:$E$6,4,0),0),0))</f>
        <v/>
      </c>
      <c r="N69" s="30">
        <f>IF(G69="","",IF(G69="Privato",IFERROR(VLOOKUP(G69,'Parametri'!$A$5:$E$6,5,0),0),0))</f>
        <v/>
      </c>
      <c r="O69" s="30">
        <f>IF(OR(G69="",H69=""),"",IF(G69="Impresa costruttrice",H69*IFERROR(VLOOKUP(G69,'Parametri'!$A$5:$E$6,2,0),0),0))</f>
        <v/>
      </c>
      <c r="P69" s="30">
        <f>IF(G69="","",IF(G69="Impresa costruttrice",IFERROR(VLOOKUP(G69,'Parametri'!$A$5:$E$6,3,0),0),0))</f>
        <v/>
      </c>
      <c r="Q69" s="30">
        <f>IF(G69="","",IF(G69="Impresa costruttrice",IFERROR(VLOOKUP(G69,'Parametri'!$A$5:$E$6,4,0),0),0))</f>
        <v/>
      </c>
      <c r="R69" s="30">
        <f>IF(G69="","",IF(G69="Impresa costruttrice",IFERROR(VLOOKUP(G69,'Parametri'!$A$5:$E$6,5,0),0),0))</f>
        <v/>
      </c>
      <c r="S69" s="30">
        <f>IF(T69="","",T69*'Parametri'!$B$12)</f>
        <v/>
      </c>
      <c r="T69" s="27" t="n"/>
      <c r="U69" s="30">
        <f>IF(A69="","",SUM(L69:T69))</f>
        <v/>
      </c>
      <c r="V69" s="27" t="n"/>
      <c r="W69" s="30">
        <f>IF(H69="","",H69*'Parametri'!$B$14*(1+'Parametri'!$B$15))</f>
        <v/>
      </c>
      <c r="X69" s="30">
        <f>IF(A69="","",SUM(V69:W69))</f>
        <v/>
      </c>
      <c r="Y69" s="30">
        <f>IF(OR(A69="",H69=""),"",U69+X69+MAX(H69-T69,0))</f>
        <v/>
      </c>
      <c r="Z69" s="14">
        <f>IF(A69="","",IF(AND(F69&lt;&gt;"",OR(G69="Privato",G69="Impresa costruttrice")),"Sì","Verificare"))</f>
        <v/>
      </c>
      <c r="AA69" s="7" t="n"/>
    </row>
    <row r="70" ht="30" customHeight="1">
      <c r="A70" s="5" t="n"/>
      <c r="B70" s="26" t="n"/>
      <c r="C70" s="7" t="n"/>
      <c r="D70" s="7" t="n"/>
      <c r="E70" s="7" t="n"/>
      <c r="F70" s="5" t="n"/>
      <c r="G70" s="5" t="n"/>
      <c r="H70" s="27" t="n"/>
      <c r="I70" s="27" t="n"/>
      <c r="J70" s="28">
        <f>IF(I70="","",I70*(1+'Parametri'!$B$10)*'Parametri'!$B$9)</f>
        <v/>
      </c>
      <c r="K70" s="29">
        <f>IF(G70="","",'Parametri'!$B$11)</f>
        <v/>
      </c>
      <c r="L70" s="28">
        <f>IF(OR(G70="",I70=""),"",IF(G70="Privato",MAX(J70*K70,'Parametri'!$B$13),0))</f>
        <v/>
      </c>
      <c r="M70" s="28">
        <f>IF(G70="","",IF(G70="Privato",IFERROR(VLOOKUP(G70,'Parametri'!$A$5:$E$6,4,0),0),0))</f>
        <v/>
      </c>
      <c r="N70" s="28">
        <f>IF(G70="","",IF(G70="Privato",IFERROR(VLOOKUP(G70,'Parametri'!$A$5:$E$6,5,0),0),0))</f>
        <v/>
      </c>
      <c r="O70" s="28">
        <f>IF(OR(G70="",H70=""),"",IF(G70="Impresa costruttrice",H70*IFERROR(VLOOKUP(G70,'Parametri'!$A$5:$E$6,2,0),0),0))</f>
        <v/>
      </c>
      <c r="P70" s="28">
        <f>IF(G70="","",IF(G70="Impresa costruttrice",IFERROR(VLOOKUP(G70,'Parametri'!$A$5:$E$6,3,0),0),0))</f>
        <v/>
      </c>
      <c r="Q70" s="28">
        <f>IF(G70="","",IF(G70="Impresa costruttrice",IFERROR(VLOOKUP(G70,'Parametri'!$A$5:$E$6,4,0),0),0))</f>
        <v/>
      </c>
      <c r="R70" s="28">
        <f>IF(G70="","",IF(G70="Impresa costruttrice",IFERROR(VLOOKUP(G70,'Parametri'!$A$5:$E$6,5,0),0),0))</f>
        <v/>
      </c>
      <c r="S70" s="28">
        <f>IF(T70="","",T70*'Parametri'!$B$12)</f>
        <v/>
      </c>
      <c r="T70" s="27" t="n"/>
      <c r="U70" s="28">
        <f>IF(A70="","",SUM(L70:T70))</f>
        <v/>
      </c>
      <c r="V70" s="27" t="n"/>
      <c r="W70" s="28">
        <f>IF(H70="","",H70*'Parametri'!$B$14*(1+'Parametri'!$B$15))</f>
        <v/>
      </c>
      <c r="X70" s="28">
        <f>IF(A70="","",SUM(V70:W70))</f>
        <v/>
      </c>
      <c r="Y70" s="28">
        <f>IF(OR(A70="",H70=""),"",U70+X70+MAX(H70-T70,0))</f>
        <v/>
      </c>
      <c r="Z70" s="11">
        <f>IF(A70="","",IF(AND(F70&lt;&gt;"",OR(G70="Privato",G70="Impresa costruttrice")),"Sì","Verificare"))</f>
        <v/>
      </c>
      <c r="AA70" s="7" t="n"/>
    </row>
    <row r="71" ht="30" customHeight="1">
      <c r="A71" s="5" t="n"/>
      <c r="B71" s="26" t="n"/>
      <c r="C71" s="7" t="n"/>
      <c r="D71" s="7" t="n"/>
      <c r="E71" s="7" t="n"/>
      <c r="F71" s="5" t="n"/>
      <c r="G71" s="5" t="n"/>
      <c r="H71" s="27" t="n"/>
      <c r="I71" s="27" t="n"/>
      <c r="J71" s="30">
        <f>IF(I71="","",I71*(1+'Parametri'!$B$10)*'Parametri'!$B$9)</f>
        <v/>
      </c>
      <c r="K71" s="31">
        <f>IF(G71="","",'Parametri'!$B$11)</f>
        <v/>
      </c>
      <c r="L71" s="30">
        <f>IF(OR(G71="",I71=""),"",IF(G71="Privato",MAX(J71*K71,'Parametri'!$B$13),0))</f>
        <v/>
      </c>
      <c r="M71" s="30">
        <f>IF(G71="","",IF(G71="Privato",IFERROR(VLOOKUP(G71,'Parametri'!$A$5:$E$6,4,0),0),0))</f>
        <v/>
      </c>
      <c r="N71" s="30">
        <f>IF(G71="","",IF(G71="Privato",IFERROR(VLOOKUP(G71,'Parametri'!$A$5:$E$6,5,0),0),0))</f>
        <v/>
      </c>
      <c r="O71" s="30">
        <f>IF(OR(G71="",H71=""),"",IF(G71="Impresa costruttrice",H71*IFERROR(VLOOKUP(G71,'Parametri'!$A$5:$E$6,2,0),0),0))</f>
        <v/>
      </c>
      <c r="P71" s="30">
        <f>IF(G71="","",IF(G71="Impresa costruttrice",IFERROR(VLOOKUP(G71,'Parametri'!$A$5:$E$6,3,0),0),0))</f>
        <v/>
      </c>
      <c r="Q71" s="30">
        <f>IF(G71="","",IF(G71="Impresa costruttrice",IFERROR(VLOOKUP(G71,'Parametri'!$A$5:$E$6,4,0),0),0))</f>
        <v/>
      </c>
      <c r="R71" s="30">
        <f>IF(G71="","",IF(G71="Impresa costruttrice",IFERROR(VLOOKUP(G71,'Parametri'!$A$5:$E$6,5,0),0),0))</f>
        <v/>
      </c>
      <c r="S71" s="30">
        <f>IF(T71="","",T71*'Parametri'!$B$12)</f>
        <v/>
      </c>
      <c r="T71" s="27" t="n"/>
      <c r="U71" s="30">
        <f>IF(A71="","",SUM(L71:T71))</f>
        <v/>
      </c>
      <c r="V71" s="27" t="n"/>
      <c r="W71" s="30">
        <f>IF(H71="","",H71*'Parametri'!$B$14*(1+'Parametri'!$B$15))</f>
        <v/>
      </c>
      <c r="X71" s="30">
        <f>IF(A71="","",SUM(V71:W71))</f>
        <v/>
      </c>
      <c r="Y71" s="30">
        <f>IF(OR(A71="",H71=""),"",U71+X71+MAX(H71-T71,0))</f>
        <v/>
      </c>
      <c r="Z71" s="14">
        <f>IF(A71="","",IF(AND(F71&lt;&gt;"",OR(G71="Privato",G71="Impresa costruttrice")),"Sì","Verificare"))</f>
        <v/>
      </c>
      <c r="AA71" s="7" t="n"/>
    </row>
    <row r="72" ht="30" customHeight="1">
      <c r="A72" s="5" t="n"/>
      <c r="B72" s="26" t="n"/>
      <c r="C72" s="7" t="n"/>
      <c r="D72" s="7" t="n"/>
      <c r="E72" s="7" t="n"/>
      <c r="F72" s="5" t="n"/>
      <c r="G72" s="5" t="n"/>
      <c r="H72" s="27" t="n"/>
      <c r="I72" s="27" t="n"/>
      <c r="J72" s="28">
        <f>IF(I72="","",I72*(1+'Parametri'!$B$10)*'Parametri'!$B$9)</f>
        <v/>
      </c>
      <c r="K72" s="29">
        <f>IF(G72="","",'Parametri'!$B$11)</f>
        <v/>
      </c>
      <c r="L72" s="28">
        <f>IF(OR(G72="",I72=""),"",IF(G72="Privato",MAX(J72*K72,'Parametri'!$B$13),0))</f>
        <v/>
      </c>
      <c r="M72" s="28">
        <f>IF(G72="","",IF(G72="Privato",IFERROR(VLOOKUP(G72,'Parametri'!$A$5:$E$6,4,0),0),0))</f>
        <v/>
      </c>
      <c r="N72" s="28">
        <f>IF(G72="","",IF(G72="Privato",IFERROR(VLOOKUP(G72,'Parametri'!$A$5:$E$6,5,0),0),0))</f>
        <v/>
      </c>
      <c r="O72" s="28">
        <f>IF(OR(G72="",H72=""),"",IF(G72="Impresa costruttrice",H72*IFERROR(VLOOKUP(G72,'Parametri'!$A$5:$E$6,2,0),0),0))</f>
        <v/>
      </c>
      <c r="P72" s="28">
        <f>IF(G72="","",IF(G72="Impresa costruttrice",IFERROR(VLOOKUP(G72,'Parametri'!$A$5:$E$6,3,0),0),0))</f>
        <v/>
      </c>
      <c r="Q72" s="28">
        <f>IF(G72="","",IF(G72="Impresa costruttrice",IFERROR(VLOOKUP(G72,'Parametri'!$A$5:$E$6,4,0),0),0))</f>
        <v/>
      </c>
      <c r="R72" s="28">
        <f>IF(G72="","",IF(G72="Impresa costruttrice",IFERROR(VLOOKUP(G72,'Parametri'!$A$5:$E$6,5,0),0),0))</f>
        <v/>
      </c>
      <c r="S72" s="28">
        <f>IF(T72="","",T72*'Parametri'!$B$12)</f>
        <v/>
      </c>
      <c r="T72" s="27" t="n"/>
      <c r="U72" s="28">
        <f>IF(A72="","",SUM(L72:T72))</f>
        <v/>
      </c>
      <c r="V72" s="27" t="n"/>
      <c r="W72" s="28">
        <f>IF(H72="","",H72*'Parametri'!$B$14*(1+'Parametri'!$B$15))</f>
        <v/>
      </c>
      <c r="X72" s="28">
        <f>IF(A72="","",SUM(V72:W72))</f>
        <v/>
      </c>
      <c r="Y72" s="28">
        <f>IF(OR(A72="",H72=""),"",U72+X72+MAX(H72-T72,0))</f>
        <v/>
      </c>
      <c r="Z72" s="11">
        <f>IF(A72="","",IF(AND(F72&lt;&gt;"",OR(G72="Privato",G72="Impresa costruttrice")),"Sì","Verificare"))</f>
        <v/>
      </c>
      <c r="AA72" s="7" t="n"/>
    </row>
    <row r="73" ht="30" customHeight="1">
      <c r="A73" s="5" t="n"/>
      <c r="B73" s="26" t="n"/>
      <c r="C73" s="7" t="n"/>
      <c r="D73" s="7" t="n"/>
      <c r="E73" s="7" t="n"/>
      <c r="F73" s="5" t="n"/>
      <c r="G73" s="5" t="n"/>
      <c r="H73" s="27" t="n"/>
      <c r="I73" s="27" t="n"/>
      <c r="J73" s="30">
        <f>IF(I73="","",I73*(1+'Parametri'!$B$10)*'Parametri'!$B$9)</f>
        <v/>
      </c>
      <c r="K73" s="31">
        <f>IF(G73="","",'Parametri'!$B$11)</f>
        <v/>
      </c>
      <c r="L73" s="30">
        <f>IF(OR(G73="",I73=""),"",IF(G73="Privato",MAX(J73*K73,'Parametri'!$B$13),0))</f>
        <v/>
      </c>
      <c r="M73" s="30">
        <f>IF(G73="","",IF(G73="Privato",IFERROR(VLOOKUP(G73,'Parametri'!$A$5:$E$6,4,0),0),0))</f>
        <v/>
      </c>
      <c r="N73" s="30">
        <f>IF(G73="","",IF(G73="Privato",IFERROR(VLOOKUP(G73,'Parametri'!$A$5:$E$6,5,0),0),0))</f>
        <v/>
      </c>
      <c r="O73" s="30">
        <f>IF(OR(G73="",H73=""),"",IF(G73="Impresa costruttrice",H73*IFERROR(VLOOKUP(G73,'Parametri'!$A$5:$E$6,2,0),0),0))</f>
        <v/>
      </c>
      <c r="P73" s="30">
        <f>IF(G73="","",IF(G73="Impresa costruttrice",IFERROR(VLOOKUP(G73,'Parametri'!$A$5:$E$6,3,0),0),0))</f>
        <v/>
      </c>
      <c r="Q73" s="30">
        <f>IF(G73="","",IF(G73="Impresa costruttrice",IFERROR(VLOOKUP(G73,'Parametri'!$A$5:$E$6,4,0),0),0))</f>
        <v/>
      </c>
      <c r="R73" s="30">
        <f>IF(G73="","",IF(G73="Impresa costruttrice",IFERROR(VLOOKUP(G73,'Parametri'!$A$5:$E$6,5,0),0),0))</f>
        <v/>
      </c>
      <c r="S73" s="30">
        <f>IF(T73="","",T73*'Parametri'!$B$12)</f>
        <v/>
      </c>
      <c r="T73" s="27" t="n"/>
      <c r="U73" s="30">
        <f>IF(A73="","",SUM(L73:T73))</f>
        <v/>
      </c>
      <c r="V73" s="27" t="n"/>
      <c r="W73" s="30">
        <f>IF(H73="","",H73*'Parametri'!$B$14*(1+'Parametri'!$B$15))</f>
        <v/>
      </c>
      <c r="X73" s="30">
        <f>IF(A73="","",SUM(V73:W73))</f>
        <v/>
      </c>
      <c r="Y73" s="30">
        <f>IF(OR(A73="",H73=""),"",U73+X73+MAX(H73-T73,0))</f>
        <v/>
      </c>
      <c r="Z73" s="14">
        <f>IF(A73="","",IF(AND(F73&lt;&gt;"",OR(G73="Privato",G73="Impresa costruttrice")),"Sì","Verificare"))</f>
        <v/>
      </c>
      <c r="AA73" s="7" t="n"/>
    </row>
    <row r="74" ht="30" customHeight="1">
      <c r="A74" s="5" t="n"/>
      <c r="B74" s="26" t="n"/>
      <c r="C74" s="7" t="n"/>
      <c r="D74" s="7" t="n"/>
      <c r="E74" s="7" t="n"/>
      <c r="F74" s="5" t="n"/>
      <c r="G74" s="5" t="n"/>
      <c r="H74" s="27" t="n"/>
      <c r="I74" s="27" t="n"/>
      <c r="J74" s="28">
        <f>IF(I74="","",I74*(1+'Parametri'!$B$10)*'Parametri'!$B$9)</f>
        <v/>
      </c>
      <c r="K74" s="29">
        <f>IF(G74="","",'Parametri'!$B$11)</f>
        <v/>
      </c>
      <c r="L74" s="28">
        <f>IF(OR(G74="",I74=""),"",IF(G74="Privato",MAX(J74*K74,'Parametri'!$B$13),0))</f>
        <v/>
      </c>
      <c r="M74" s="28">
        <f>IF(G74="","",IF(G74="Privato",IFERROR(VLOOKUP(G74,'Parametri'!$A$5:$E$6,4,0),0),0))</f>
        <v/>
      </c>
      <c r="N74" s="28">
        <f>IF(G74="","",IF(G74="Privato",IFERROR(VLOOKUP(G74,'Parametri'!$A$5:$E$6,5,0),0),0))</f>
        <v/>
      </c>
      <c r="O74" s="28">
        <f>IF(OR(G74="",H74=""),"",IF(G74="Impresa costruttrice",H74*IFERROR(VLOOKUP(G74,'Parametri'!$A$5:$E$6,2,0),0),0))</f>
        <v/>
      </c>
      <c r="P74" s="28">
        <f>IF(G74="","",IF(G74="Impresa costruttrice",IFERROR(VLOOKUP(G74,'Parametri'!$A$5:$E$6,3,0),0),0))</f>
        <v/>
      </c>
      <c r="Q74" s="28">
        <f>IF(G74="","",IF(G74="Impresa costruttrice",IFERROR(VLOOKUP(G74,'Parametri'!$A$5:$E$6,4,0),0),0))</f>
        <v/>
      </c>
      <c r="R74" s="28">
        <f>IF(G74="","",IF(G74="Impresa costruttrice",IFERROR(VLOOKUP(G74,'Parametri'!$A$5:$E$6,5,0),0),0))</f>
        <v/>
      </c>
      <c r="S74" s="28">
        <f>IF(T74="","",T74*'Parametri'!$B$12)</f>
        <v/>
      </c>
      <c r="T74" s="27" t="n"/>
      <c r="U74" s="28">
        <f>IF(A74="","",SUM(L74:T74))</f>
        <v/>
      </c>
      <c r="V74" s="27" t="n"/>
      <c r="W74" s="28">
        <f>IF(H74="","",H74*'Parametri'!$B$14*(1+'Parametri'!$B$15))</f>
        <v/>
      </c>
      <c r="X74" s="28">
        <f>IF(A74="","",SUM(V74:W74))</f>
        <v/>
      </c>
      <c r="Y74" s="28">
        <f>IF(OR(A74="",H74=""),"",U74+X74+MAX(H74-T74,0))</f>
        <v/>
      </c>
      <c r="Z74" s="11">
        <f>IF(A74="","",IF(AND(F74&lt;&gt;"",OR(G74="Privato",G74="Impresa costruttrice")),"Sì","Verificare"))</f>
        <v/>
      </c>
      <c r="AA74" s="7" t="n"/>
    </row>
    <row r="75" ht="30" customHeight="1">
      <c r="A75" s="5" t="n"/>
      <c r="B75" s="26" t="n"/>
      <c r="C75" s="7" t="n"/>
      <c r="D75" s="7" t="n"/>
      <c r="E75" s="7" t="n"/>
      <c r="F75" s="5" t="n"/>
      <c r="G75" s="5" t="n"/>
      <c r="H75" s="27" t="n"/>
      <c r="I75" s="27" t="n"/>
      <c r="J75" s="30">
        <f>IF(I75="","",I75*(1+'Parametri'!$B$10)*'Parametri'!$B$9)</f>
        <v/>
      </c>
      <c r="K75" s="31">
        <f>IF(G75="","",'Parametri'!$B$11)</f>
        <v/>
      </c>
      <c r="L75" s="30">
        <f>IF(OR(G75="",I75=""),"",IF(G75="Privato",MAX(J75*K75,'Parametri'!$B$13),0))</f>
        <v/>
      </c>
      <c r="M75" s="30">
        <f>IF(G75="","",IF(G75="Privato",IFERROR(VLOOKUP(G75,'Parametri'!$A$5:$E$6,4,0),0),0))</f>
        <v/>
      </c>
      <c r="N75" s="30">
        <f>IF(G75="","",IF(G75="Privato",IFERROR(VLOOKUP(G75,'Parametri'!$A$5:$E$6,5,0),0),0))</f>
        <v/>
      </c>
      <c r="O75" s="30">
        <f>IF(OR(G75="",H75=""),"",IF(G75="Impresa costruttrice",H75*IFERROR(VLOOKUP(G75,'Parametri'!$A$5:$E$6,2,0),0),0))</f>
        <v/>
      </c>
      <c r="P75" s="30">
        <f>IF(G75="","",IF(G75="Impresa costruttrice",IFERROR(VLOOKUP(G75,'Parametri'!$A$5:$E$6,3,0),0),0))</f>
        <v/>
      </c>
      <c r="Q75" s="30">
        <f>IF(G75="","",IF(G75="Impresa costruttrice",IFERROR(VLOOKUP(G75,'Parametri'!$A$5:$E$6,4,0),0),0))</f>
        <v/>
      </c>
      <c r="R75" s="30">
        <f>IF(G75="","",IF(G75="Impresa costruttrice",IFERROR(VLOOKUP(G75,'Parametri'!$A$5:$E$6,5,0),0),0))</f>
        <v/>
      </c>
      <c r="S75" s="30">
        <f>IF(T75="","",T75*'Parametri'!$B$12)</f>
        <v/>
      </c>
      <c r="T75" s="27" t="n"/>
      <c r="U75" s="30">
        <f>IF(A75="","",SUM(L75:T75))</f>
        <v/>
      </c>
      <c r="V75" s="27" t="n"/>
      <c r="W75" s="30">
        <f>IF(H75="","",H75*'Parametri'!$B$14*(1+'Parametri'!$B$15))</f>
        <v/>
      </c>
      <c r="X75" s="30">
        <f>IF(A75="","",SUM(V75:W75))</f>
        <v/>
      </c>
      <c r="Y75" s="30">
        <f>IF(OR(A75="",H75=""),"",U75+X75+MAX(H75-T75,0))</f>
        <v/>
      </c>
      <c r="Z75" s="14">
        <f>IF(A75="","",IF(AND(F75&lt;&gt;"",OR(G75="Privato",G75="Impresa costruttrice")),"Sì","Verificare"))</f>
        <v/>
      </c>
      <c r="AA75" s="7" t="n"/>
    </row>
    <row r="76" ht="30" customHeight="1">
      <c r="A76" s="5" t="n"/>
      <c r="B76" s="26" t="n"/>
      <c r="C76" s="7" t="n"/>
      <c r="D76" s="7" t="n"/>
      <c r="E76" s="7" t="n"/>
      <c r="F76" s="5" t="n"/>
      <c r="G76" s="5" t="n"/>
      <c r="H76" s="27" t="n"/>
      <c r="I76" s="27" t="n"/>
      <c r="J76" s="28">
        <f>IF(I76="","",I76*(1+'Parametri'!$B$10)*'Parametri'!$B$9)</f>
        <v/>
      </c>
      <c r="K76" s="29">
        <f>IF(G76="","",'Parametri'!$B$11)</f>
        <v/>
      </c>
      <c r="L76" s="28">
        <f>IF(OR(G76="",I76=""),"",IF(G76="Privato",MAX(J76*K76,'Parametri'!$B$13),0))</f>
        <v/>
      </c>
      <c r="M76" s="28">
        <f>IF(G76="","",IF(G76="Privato",IFERROR(VLOOKUP(G76,'Parametri'!$A$5:$E$6,4,0),0),0))</f>
        <v/>
      </c>
      <c r="N76" s="28">
        <f>IF(G76="","",IF(G76="Privato",IFERROR(VLOOKUP(G76,'Parametri'!$A$5:$E$6,5,0),0),0))</f>
        <v/>
      </c>
      <c r="O76" s="28">
        <f>IF(OR(G76="",H76=""),"",IF(G76="Impresa costruttrice",H76*IFERROR(VLOOKUP(G76,'Parametri'!$A$5:$E$6,2,0),0),0))</f>
        <v/>
      </c>
      <c r="P76" s="28">
        <f>IF(G76="","",IF(G76="Impresa costruttrice",IFERROR(VLOOKUP(G76,'Parametri'!$A$5:$E$6,3,0),0),0))</f>
        <v/>
      </c>
      <c r="Q76" s="28">
        <f>IF(G76="","",IF(G76="Impresa costruttrice",IFERROR(VLOOKUP(G76,'Parametri'!$A$5:$E$6,4,0),0),0))</f>
        <v/>
      </c>
      <c r="R76" s="28">
        <f>IF(G76="","",IF(G76="Impresa costruttrice",IFERROR(VLOOKUP(G76,'Parametri'!$A$5:$E$6,5,0),0),0))</f>
        <v/>
      </c>
      <c r="S76" s="28">
        <f>IF(T76="","",T76*'Parametri'!$B$12)</f>
        <v/>
      </c>
      <c r="T76" s="27" t="n"/>
      <c r="U76" s="28">
        <f>IF(A76="","",SUM(L76:T76))</f>
        <v/>
      </c>
      <c r="V76" s="27" t="n"/>
      <c r="W76" s="28">
        <f>IF(H76="","",H76*'Parametri'!$B$14*(1+'Parametri'!$B$15))</f>
        <v/>
      </c>
      <c r="X76" s="28">
        <f>IF(A76="","",SUM(V76:W76))</f>
        <v/>
      </c>
      <c r="Y76" s="28">
        <f>IF(OR(A76="",H76=""),"",U76+X76+MAX(H76-T76,0))</f>
        <v/>
      </c>
      <c r="Z76" s="11">
        <f>IF(A76="","",IF(AND(F76&lt;&gt;"",OR(G76="Privato",G76="Impresa costruttrice")),"Sì","Verificare"))</f>
        <v/>
      </c>
      <c r="AA76" s="7" t="n"/>
    </row>
    <row r="77" ht="30" customHeight="1">
      <c r="A77" s="5" t="n"/>
      <c r="B77" s="26" t="n"/>
      <c r="C77" s="7" t="n"/>
      <c r="D77" s="7" t="n"/>
      <c r="E77" s="7" t="n"/>
      <c r="F77" s="5" t="n"/>
      <c r="G77" s="5" t="n"/>
      <c r="H77" s="27" t="n"/>
      <c r="I77" s="27" t="n"/>
      <c r="J77" s="30">
        <f>IF(I77="","",I77*(1+'Parametri'!$B$10)*'Parametri'!$B$9)</f>
        <v/>
      </c>
      <c r="K77" s="31">
        <f>IF(G77="","",'Parametri'!$B$11)</f>
        <v/>
      </c>
      <c r="L77" s="30">
        <f>IF(OR(G77="",I77=""),"",IF(G77="Privato",MAX(J77*K77,'Parametri'!$B$13),0))</f>
        <v/>
      </c>
      <c r="M77" s="30">
        <f>IF(G77="","",IF(G77="Privato",IFERROR(VLOOKUP(G77,'Parametri'!$A$5:$E$6,4,0),0),0))</f>
        <v/>
      </c>
      <c r="N77" s="30">
        <f>IF(G77="","",IF(G77="Privato",IFERROR(VLOOKUP(G77,'Parametri'!$A$5:$E$6,5,0),0),0))</f>
        <v/>
      </c>
      <c r="O77" s="30">
        <f>IF(OR(G77="",H77=""),"",IF(G77="Impresa costruttrice",H77*IFERROR(VLOOKUP(G77,'Parametri'!$A$5:$E$6,2,0),0),0))</f>
        <v/>
      </c>
      <c r="P77" s="30">
        <f>IF(G77="","",IF(G77="Impresa costruttrice",IFERROR(VLOOKUP(G77,'Parametri'!$A$5:$E$6,3,0),0),0))</f>
        <v/>
      </c>
      <c r="Q77" s="30">
        <f>IF(G77="","",IF(G77="Impresa costruttrice",IFERROR(VLOOKUP(G77,'Parametri'!$A$5:$E$6,4,0),0),0))</f>
        <v/>
      </c>
      <c r="R77" s="30">
        <f>IF(G77="","",IF(G77="Impresa costruttrice",IFERROR(VLOOKUP(G77,'Parametri'!$A$5:$E$6,5,0),0),0))</f>
        <v/>
      </c>
      <c r="S77" s="30">
        <f>IF(T77="","",T77*'Parametri'!$B$12)</f>
        <v/>
      </c>
      <c r="T77" s="27" t="n"/>
      <c r="U77" s="30">
        <f>IF(A77="","",SUM(L77:T77))</f>
        <v/>
      </c>
      <c r="V77" s="27" t="n"/>
      <c r="W77" s="30">
        <f>IF(H77="","",H77*'Parametri'!$B$14*(1+'Parametri'!$B$15))</f>
        <v/>
      </c>
      <c r="X77" s="30">
        <f>IF(A77="","",SUM(V77:W77))</f>
        <v/>
      </c>
      <c r="Y77" s="30">
        <f>IF(OR(A77="",H77=""),"",U77+X77+MAX(H77-T77,0))</f>
        <v/>
      </c>
      <c r="Z77" s="14">
        <f>IF(A77="","",IF(AND(F77&lt;&gt;"",OR(G77="Privato",G77="Impresa costruttrice")),"Sì","Verificare"))</f>
        <v/>
      </c>
      <c r="AA77" s="7" t="n"/>
    </row>
    <row r="78" ht="30" customHeight="1">
      <c r="A78" s="5" t="n"/>
      <c r="B78" s="26" t="n"/>
      <c r="C78" s="7" t="n"/>
      <c r="D78" s="7" t="n"/>
      <c r="E78" s="7" t="n"/>
      <c r="F78" s="5" t="n"/>
      <c r="G78" s="5" t="n"/>
      <c r="H78" s="27" t="n"/>
      <c r="I78" s="27" t="n"/>
      <c r="J78" s="28">
        <f>IF(I78="","",I78*(1+'Parametri'!$B$10)*'Parametri'!$B$9)</f>
        <v/>
      </c>
      <c r="K78" s="29">
        <f>IF(G78="","",'Parametri'!$B$11)</f>
        <v/>
      </c>
      <c r="L78" s="28">
        <f>IF(OR(G78="",I78=""),"",IF(G78="Privato",MAX(J78*K78,'Parametri'!$B$13),0))</f>
        <v/>
      </c>
      <c r="M78" s="28">
        <f>IF(G78="","",IF(G78="Privato",IFERROR(VLOOKUP(G78,'Parametri'!$A$5:$E$6,4,0),0),0))</f>
        <v/>
      </c>
      <c r="N78" s="28">
        <f>IF(G78="","",IF(G78="Privato",IFERROR(VLOOKUP(G78,'Parametri'!$A$5:$E$6,5,0),0),0))</f>
        <v/>
      </c>
      <c r="O78" s="28">
        <f>IF(OR(G78="",H78=""),"",IF(G78="Impresa costruttrice",H78*IFERROR(VLOOKUP(G78,'Parametri'!$A$5:$E$6,2,0),0),0))</f>
        <v/>
      </c>
      <c r="P78" s="28">
        <f>IF(G78="","",IF(G78="Impresa costruttrice",IFERROR(VLOOKUP(G78,'Parametri'!$A$5:$E$6,3,0),0),0))</f>
        <v/>
      </c>
      <c r="Q78" s="28">
        <f>IF(G78="","",IF(G78="Impresa costruttrice",IFERROR(VLOOKUP(G78,'Parametri'!$A$5:$E$6,4,0),0),0))</f>
        <v/>
      </c>
      <c r="R78" s="28">
        <f>IF(G78="","",IF(G78="Impresa costruttrice",IFERROR(VLOOKUP(G78,'Parametri'!$A$5:$E$6,5,0),0),0))</f>
        <v/>
      </c>
      <c r="S78" s="28">
        <f>IF(T78="","",T78*'Parametri'!$B$12)</f>
        <v/>
      </c>
      <c r="T78" s="27" t="n"/>
      <c r="U78" s="28">
        <f>IF(A78="","",SUM(L78:T78))</f>
        <v/>
      </c>
      <c r="V78" s="27" t="n"/>
      <c r="W78" s="28">
        <f>IF(H78="","",H78*'Parametri'!$B$14*(1+'Parametri'!$B$15))</f>
        <v/>
      </c>
      <c r="X78" s="28">
        <f>IF(A78="","",SUM(V78:W78))</f>
        <v/>
      </c>
      <c r="Y78" s="28">
        <f>IF(OR(A78="",H78=""),"",U78+X78+MAX(H78-T78,0))</f>
        <v/>
      </c>
      <c r="Z78" s="11">
        <f>IF(A78="","",IF(AND(F78&lt;&gt;"",OR(G78="Privato",G78="Impresa costruttrice")),"Sì","Verificare"))</f>
        <v/>
      </c>
      <c r="AA78" s="7" t="n"/>
    </row>
    <row r="79" ht="30" customHeight="1">
      <c r="A79" s="5" t="n"/>
      <c r="B79" s="26" t="n"/>
      <c r="C79" s="7" t="n"/>
      <c r="D79" s="7" t="n"/>
      <c r="E79" s="7" t="n"/>
      <c r="F79" s="5" t="n"/>
      <c r="G79" s="5" t="n"/>
      <c r="H79" s="27" t="n"/>
      <c r="I79" s="27" t="n"/>
      <c r="J79" s="30">
        <f>IF(I79="","",I79*(1+'Parametri'!$B$10)*'Parametri'!$B$9)</f>
        <v/>
      </c>
      <c r="K79" s="31">
        <f>IF(G79="","",'Parametri'!$B$11)</f>
        <v/>
      </c>
      <c r="L79" s="30">
        <f>IF(OR(G79="",I79=""),"",IF(G79="Privato",MAX(J79*K79,'Parametri'!$B$13),0))</f>
        <v/>
      </c>
      <c r="M79" s="30">
        <f>IF(G79="","",IF(G79="Privato",IFERROR(VLOOKUP(G79,'Parametri'!$A$5:$E$6,4,0),0),0))</f>
        <v/>
      </c>
      <c r="N79" s="30">
        <f>IF(G79="","",IF(G79="Privato",IFERROR(VLOOKUP(G79,'Parametri'!$A$5:$E$6,5,0),0),0))</f>
        <v/>
      </c>
      <c r="O79" s="30">
        <f>IF(OR(G79="",H79=""),"",IF(G79="Impresa costruttrice",H79*IFERROR(VLOOKUP(G79,'Parametri'!$A$5:$E$6,2,0),0),0))</f>
        <v/>
      </c>
      <c r="P79" s="30">
        <f>IF(G79="","",IF(G79="Impresa costruttrice",IFERROR(VLOOKUP(G79,'Parametri'!$A$5:$E$6,3,0),0),0))</f>
        <v/>
      </c>
      <c r="Q79" s="30">
        <f>IF(G79="","",IF(G79="Impresa costruttrice",IFERROR(VLOOKUP(G79,'Parametri'!$A$5:$E$6,4,0),0),0))</f>
        <v/>
      </c>
      <c r="R79" s="30">
        <f>IF(G79="","",IF(G79="Impresa costruttrice",IFERROR(VLOOKUP(G79,'Parametri'!$A$5:$E$6,5,0),0),0))</f>
        <v/>
      </c>
      <c r="S79" s="30">
        <f>IF(T79="","",T79*'Parametri'!$B$12)</f>
        <v/>
      </c>
      <c r="T79" s="27" t="n"/>
      <c r="U79" s="30">
        <f>IF(A79="","",SUM(L79:T79))</f>
        <v/>
      </c>
      <c r="V79" s="27" t="n"/>
      <c r="W79" s="30">
        <f>IF(H79="","",H79*'Parametri'!$B$14*(1+'Parametri'!$B$15))</f>
        <v/>
      </c>
      <c r="X79" s="30">
        <f>IF(A79="","",SUM(V79:W79))</f>
        <v/>
      </c>
      <c r="Y79" s="30">
        <f>IF(OR(A79="",H79=""),"",U79+X79+MAX(H79-T79,0))</f>
        <v/>
      </c>
      <c r="Z79" s="14">
        <f>IF(A79="","",IF(AND(F79&lt;&gt;"",OR(G79="Privato",G79="Impresa costruttrice")),"Sì","Verificare"))</f>
        <v/>
      </c>
      <c r="AA79" s="7" t="n"/>
    </row>
    <row r="80" ht="30" customHeight="1">
      <c r="A80" s="5" t="n"/>
      <c r="B80" s="26" t="n"/>
      <c r="C80" s="7" t="n"/>
      <c r="D80" s="7" t="n"/>
      <c r="E80" s="7" t="n"/>
      <c r="F80" s="5" t="n"/>
      <c r="G80" s="5" t="n"/>
      <c r="H80" s="27" t="n"/>
      <c r="I80" s="27" t="n"/>
      <c r="J80" s="28">
        <f>IF(I80="","",I80*(1+'Parametri'!$B$10)*'Parametri'!$B$9)</f>
        <v/>
      </c>
      <c r="K80" s="29">
        <f>IF(G80="","",'Parametri'!$B$11)</f>
        <v/>
      </c>
      <c r="L80" s="28">
        <f>IF(OR(G80="",I80=""),"",IF(G80="Privato",MAX(J80*K80,'Parametri'!$B$13),0))</f>
        <v/>
      </c>
      <c r="M80" s="28">
        <f>IF(G80="","",IF(G80="Privato",IFERROR(VLOOKUP(G80,'Parametri'!$A$5:$E$6,4,0),0),0))</f>
        <v/>
      </c>
      <c r="N80" s="28">
        <f>IF(G80="","",IF(G80="Privato",IFERROR(VLOOKUP(G80,'Parametri'!$A$5:$E$6,5,0),0),0))</f>
        <v/>
      </c>
      <c r="O80" s="28">
        <f>IF(OR(G80="",H80=""),"",IF(G80="Impresa costruttrice",H80*IFERROR(VLOOKUP(G80,'Parametri'!$A$5:$E$6,2,0),0),0))</f>
        <v/>
      </c>
      <c r="P80" s="28">
        <f>IF(G80="","",IF(G80="Impresa costruttrice",IFERROR(VLOOKUP(G80,'Parametri'!$A$5:$E$6,3,0),0),0))</f>
        <v/>
      </c>
      <c r="Q80" s="28">
        <f>IF(G80="","",IF(G80="Impresa costruttrice",IFERROR(VLOOKUP(G80,'Parametri'!$A$5:$E$6,4,0),0),0))</f>
        <v/>
      </c>
      <c r="R80" s="28">
        <f>IF(G80="","",IF(G80="Impresa costruttrice",IFERROR(VLOOKUP(G80,'Parametri'!$A$5:$E$6,5,0),0),0))</f>
        <v/>
      </c>
      <c r="S80" s="28">
        <f>IF(T80="","",T80*'Parametri'!$B$12)</f>
        <v/>
      </c>
      <c r="T80" s="27" t="n"/>
      <c r="U80" s="28">
        <f>IF(A80="","",SUM(L80:T80))</f>
        <v/>
      </c>
      <c r="V80" s="27" t="n"/>
      <c r="W80" s="28">
        <f>IF(H80="","",H80*'Parametri'!$B$14*(1+'Parametri'!$B$15))</f>
        <v/>
      </c>
      <c r="X80" s="28">
        <f>IF(A80="","",SUM(V80:W80))</f>
        <v/>
      </c>
      <c r="Y80" s="28">
        <f>IF(OR(A80="",H80=""),"",U80+X80+MAX(H80-T80,0))</f>
        <v/>
      </c>
      <c r="Z80" s="11">
        <f>IF(A80="","",IF(AND(F80&lt;&gt;"",OR(G80="Privato",G80="Impresa costruttrice")),"Sì","Verificare"))</f>
        <v/>
      </c>
      <c r="AA80" s="7" t="n"/>
    </row>
    <row r="81" ht="30" customHeight="1">
      <c r="A81" s="5" t="n"/>
      <c r="B81" s="26" t="n"/>
      <c r="C81" s="7" t="n"/>
      <c r="D81" s="7" t="n"/>
      <c r="E81" s="7" t="n"/>
      <c r="F81" s="5" t="n"/>
      <c r="G81" s="5" t="n"/>
      <c r="H81" s="27" t="n"/>
      <c r="I81" s="27" t="n"/>
      <c r="J81" s="30">
        <f>IF(I81="","",I81*(1+'Parametri'!$B$10)*'Parametri'!$B$9)</f>
        <v/>
      </c>
      <c r="K81" s="31">
        <f>IF(G81="","",'Parametri'!$B$11)</f>
        <v/>
      </c>
      <c r="L81" s="30">
        <f>IF(OR(G81="",I81=""),"",IF(G81="Privato",MAX(J81*K81,'Parametri'!$B$13),0))</f>
        <v/>
      </c>
      <c r="M81" s="30">
        <f>IF(G81="","",IF(G81="Privato",IFERROR(VLOOKUP(G81,'Parametri'!$A$5:$E$6,4,0),0),0))</f>
        <v/>
      </c>
      <c r="N81" s="30">
        <f>IF(G81="","",IF(G81="Privato",IFERROR(VLOOKUP(G81,'Parametri'!$A$5:$E$6,5,0),0),0))</f>
        <v/>
      </c>
      <c r="O81" s="30">
        <f>IF(OR(G81="",H81=""),"",IF(G81="Impresa costruttrice",H81*IFERROR(VLOOKUP(G81,'Parametri'!$A$5:$E$6,2,0),0),0))</f>
        <v/>
      </c>
      <c r="P81" s="30">
        <f>IF(G81="","",IF(G81="Impresa costruttrice",IFERROR(VLOOKUP(G81,'Parametri'!$A$5:$E$6,3,0),0),0))</f>
        <v/>
      </c>
      <c r="Q81" s="30">
        <f>IF(G81="","",IF(G81="Impresa costruttrice",IFERROR(VLOOKUP(G81,'Parametri'!$A$5:$E$6,4,0),0),0))</f>
        <v/>
      </c>
      <c r="R81" s="30">
        <f>IF(G81="","",IF(G81="Impresa costruttrice",IFERROR(VLOOKUP(G81,'Parametri'!$A$5:$E$6,5,0),0),0))</f>
        <v/>
      </c>
      <c r="S81" s="30">
        <f>IF(T81="","",T81*'Parametri'!$B$12)</f>
        <v/>
      </c>
      <c r="T81" s="27" t="n"/>
      <c r="U81" s="30">
        <f>IF(A81="","",SUM(L81:T81))</f>
        <v/>
      </c>
      <c r="V81" s="27" t="n"/>
      <c r="W81" s="30">
        <f>IF(H81="","",H81*'Parametri'!$B$14*(1+'Parametri'!$B$15))</f>
        <v/>
      </c>
      <c r="X81" s="30">
        <f>IF(A81="","",SUM(V81:W81))</f>
        <v/>
      </c>
      <c r="Y81" s="30">
        <f>IF(OR(A81="",H81=""),"",U81+X81+MAX(H81-T81,0))</f>
        <v/>
      </c>
      <c r="Z81" s="14">
        <f>IF(A81="","",IF(AND(F81&lt;&gt;"",OR(G81="Privato",G81="Impresa costruttrice")),"Sì","Verificare"))</f>
        <v/>
      </c>
      <c r="AA81" s="7" t="n"/>
    </row>
    <row r="82" ht="30" customHeight="1">
      <c r="A82" s="5" t="n"/>
      <c r="B82" s="26" t="n"/>
      <c r="C82" s="7" t="n"/>
      <c r="D82" s="7" t="n"/>
      <c r="E82" s="7" t="n"/>
      <c r="F82" s="5" t="n"/>
      <c r="G82" s="5" t="n"/>
      <c r="H82" s="27" t="n"/>
      <c r="I82" s="27" t="n"/>
      <c r="J82" s="28">
        <f>IF(I82="","",I82*(1+'Parametri'!$B$10)*'Parametri'!$B$9)</f>
        <v/>
      </c>
      <c r="K82" s="29">
        <f>IF(G82="","",'Parametri'!$B$11)</f>
        <v/>
      </c>
      <c r="L82" s="28">
        <f>IF(OR(G82="",I82=""),"",IF(G82="Privato",MAX(J82*K82,'Parametri'!$B$13),0))</f>
        <v/>
      </c>
      <c r="M82" s="28">
        <f>IF(G82="","",IF(G82="Privato",IFERROR(VLOOKUP(G82,'Parametri'!$A$5:$E$6,4,0),0),0))</f>
        <v/>
      </c>
      <c r="N82" s="28">
        <f>IF(G82="","",IF(G82="Privato",IFERROR(VLOOKUP(G82,'Parametri'!$A$5:$E$6,5,0),0),0))</f>
        <v/>
      </c>
      <c r="O82" s="28">
        <f>IF(OR(G82="",H82=""),"",IF(G82="Impresa costruttrice",H82*IFERROR(VLOOKUP(G82,'Parametri'!$A$5:$E$6,2,0),0),0))</f>
        <v/>
      </c>
      <c r="P82" s="28">
        <f>IF(G82="","",IF(G82="Impresa costruttrice",IFERROR(VLOOKUP(G82,'Parametri'!$A$5:$E$6,3,0),0),0))</f>
        <v/>
      </c>
      <c r="Q82" s="28">
        <f>IF(G82="","",IF(G82="Impresa costruttrice",IFERROR(VLOOKUP(G82,'Parametri'!$A$5:$E$6,4,0),0),0))</f>
        <v/>
      </c>
      <c r="R82" s="28">
        <f>IF(G82="","",IF(G82="Impresa costruttrice",IFERROR(VLOOKUP(G82,'Parametri'!$A$5:$E$6,5,0),0),0))</f>
        <v/>
      </c>
      <c r="S82" s="28">
        <f>IF(T82="","",T82*'Parametri'!$B$12)</f>
        <v/>
      </c>
      <c r="T82" s="27" t="n"/>
      <c r="U82" s="28">
        <f>IF(A82="","",SUM(L82:T82))</f>
        <v/>
      </c>
      <c r="V82" s="27" t="n"/>
      <c r="W82" s="28">
        <f>IF(H82="","",H82*'Parametri'!$B$14*(1+'Parametri'!$B$15))</f>
        <v/>
      </c>
      <c r="X82" s="28">
        <f>IF(A82="","",SUM(V82:W82))</f>
        <v/>
      </c>
      <c r="Y82" s="28">
        <f>IF(OR(A82="",H82=""),"",U82+X82+MAX(H82-T82,0))</f>
        <v/>
      </c>
      <c r="Z82" s="11">
        <f>IF(A82="","",IF(AND(F82&lt;&gt;"",OR(G82="Privato",G82="Impresa costruttrice")),"Sì","Verificare"))</f>
        <v/>
      </c>
      <c r="AA82" s="7" t="n"/>
    </row>
    <row r="83" ht="30" customHeight="1">
      <c r="A83" s="5" t="n"/>
      <c r="B83" s="26" t="n"/>
      <c r="C83" s="7" t="n"/>
      <c r="D83" s="7" t="n"/>
      <c r="E83" s="7" t="n"/>
      <c r="F83" s="5" t="n"/>
      <c r="G83" s="5" t="n"/>
      <c r="H83" s="27" t="n"/>
      <c r="I83" s="27" t="n"/>
      <c r="J83" s="30">
        <f>IF(I83="","",I83*(1+'Parametri'!$B$10)*'Parametri'!$B$9)</f>
        <v/>
      </c>
      <c r="K83" s="31">
        <f>IF(G83="","",'Parametri'!$B$11)</f>
        <v/>
      </c>
      <c r="L83" s="30">
        <f>IF(OR(G83="",I83=""),"",IF(G83="Privato",MAX(J83*K83,'Parametri'!$B$13),0))</f>
        <v/>
      </c>
      <c r="M83" s="30">
        <f>IF(G83="","",IF(G83="Privato",IFERROR(VLOOKUP(G83,'Parametri'!$A$5:$E$6,4,0),0),0))</f>
        <v/>
      </c>
      <c r="N83" s="30">
        <f>IF(G83="","",IF(G83="Privato",IFERROR(VLOOKUP(G83,'Parametri'!$A$5:$E$6,5,0),0),0))</f>
        <v/>
      </c>
      <c r="O83" s="30">
        <f>IF(OR(G83="",H83=""),"",IF(G83="Impresa costruttrice",H83*IFERROR(VLOOKUP(G83,'Parametri'!$A$5:$E$6,2,0),0),0))</f>
        <v/>
      </c>
      <c r="P83" s="30">
        <f>IF(G83="","",IF(G83="Impresa costruttrice",IFERROR(VLOOKUP(G83,'Parametri'!$A$5:$E$6,3,0),0),0))</f>
        <v/>
      </c>
      <c r="Q83" s="30">
        <f>IF(G83="","",IF(G83="Impresa costruttrice",IFERROR(VLOOKUP(G83,'Parametri'!$A$5:$E$6,4,0),0),0))</f>
        <v/>
      </c>
      <c r="R83" s="30">
        <f>IF(G83="","",IF(G83="Impresa costruttrice",IFERROR(VLOOKUP(G83,'Parametri'!$A$5:$E$6,5,0),0),0))</f>
        <v/>
      </c>
      <c r="S83" s="30">
        <f>IF(T83="","",T83*'Parametri'!$B$12)</f>
        <v/>
      </c>
      <c r="T83" s="27" t="n"/>
      <c r="U83" s="30">
        <f>IF(A83="","",SUM(L83:T83))</f>
        <v/>
      </c>
      <c r="V83" s="27" t="n"/>
      <c r="W83" s="30">
        <f>IF(H83="","",H83*'Parametri'!$B$14*(1+'Parametri'!$B$15))</f>
        <v/>
      </c>
      <c r="X83" s="30">
        <f>IF(A83="","",SUM(V83:W83))</f>
        <v/>
      </c>
      <c r="Y83" s="30">
        <f>IF(OR(A83="",H83=""),"",U83+X83+MAX(H83-T83,0))</f>
        <v/>
      </c>
      <c r="Z83" s="14">
        <f>IF(A83="","",IF(AND(F83&lt;&gt;"",OR(G83="Privato",G83="Impresa costruttrice")),"Sì","Verificare"))</f>
        <v/>
      </c>
      <c r="AA83" s="7" t="n"/>
    </row>
    <row r="84" ht="30" customHeight="1">
      <c r="A84" s="5" t="n"/>
      <c r="B84" s="26" t="n"/>
      <c r="C84" s="7" t="n"/>
      <c r="D84" s="7" t="n"/>
      <c r="E84" s="7" t="n"/>
      <c r="F84" s="5" t="n"/>
      <c r="G84" s="5" t="n"/>
      <c r="H84" s="27" t="n"/>
      <c r="I84" s="27" t="n"/>
      <c r="J84" s="28">
        <f>IF(I84="","",I84*(1+'Parametri'!$B$10)*'Parametri'!$B$9)</f>
        <v/>
      </c>
      <c r="K84" s="29">
        <f>IF(G84="","",'Parametri'!$B$11)</f>
        <v/>
      </c>
      <c r="L84" s="28">
        <f>IF(OR(G84="",I84=""),"",IF(G84="Privato",MAX(J84*K84,'Parametri'!$B$13),0))</f>
        <v/>
      </c>
      <c r="M84" s="28">
        <f>IF(G84="","",IF(G84="Privato",IFERROR(VLOOKUP(G84,'Parametri'!$A$5:$E$6,4,0),0),0))</f>
        <v/>
      </c>
      <c r="N84" s="28">
        <f>IF(G84="","",IF(G84="Privato",IFERROR(VLOOKUP(G84,'Parametri'!$A$5:$E$6,5,0),0),0))</f>
        <v/>
      </c>
      <c r="O84" s="28">
        <f>IF(OR(G84="",H84=""),"",IF(G84="Impresa costruttrice",H84*IFERROR(VLOOKUP(G84,'Parametri'!$A$5:$E$6,2,0),0),0))</f>
        <v/>
      </c>
      <c r="P84" s="28">
        <f>IF(G84="","",IF(G84="Impresa costruttrice",IFERROR(VLOOKUP(G84,'Parametri'!$A$5:$E$6,3,0),0),0))</f>
        <v/>
      </c>
      <c r="Q84" s="28">
        <f>IF(G84="","",IF(G84="Impresa costruttrice",IFERROR(VLOOKUP(G84,'Parametri'!$A$5:$E$6,4,0),0),0))</f>
        <v/>
      </c>
      <c r="R84" s="28">
        <f>IF(G84="","",IF(G84="Impresa costruttrice",IFERROR(VLOOKUP(G84,'Parametri'!$A$5:$E$6,5,0),0),0))</f>
        <v/>
      </c>
      <c r="S84" s="28">
        <f>IF(T84="","",T84*'Parametri'!$B$12)</f>
        <v/>
      </c>
      <c r="T84" s="27" t="n"/>
      <c r="U84" s="28">
        <f>IF(A84="","",SUM(L84:T84))</f>
        <v/>
      </c>
      <c r="V84" s="27" t="n"/>
      <c r="W84" s="28">
        <f>IF(H84="","",H84*'Parametri'!$B$14*(1+'Parametri'!$B$15))</f>
        <v/>
      </c>
      <c r="X84" s="28">
        <f>IF(A84="","",SUM(V84:W84))</f>
        <v/>
      </c>
      <c r="Y84" s="28">
        <f>IF(OR(A84="",H84=""),"",U84+X84+MAX(H84-T84,0))</f>
        <v/>
      </c>
      <c r="Z84" s="11">
        <f>IF(A84="","",IF(AND(F84&lt;&gt;"",OR(G84="Privato",G84="Impresa costruttrice")),"Sì","Verificare"))</f>
        <v/>
      </c>
      <c r="AA84" s="7" t="n"/>
    </row>
    <row r="85" ht="30" customHeight="1">
      <c r="A85" s="5" t="n"/>
      <c r="B85" s="26" t="n"/>
      <c r="C85" s="7" t="n"/>
      <c r="D85" s="7" t="n"/>
      <c r="E85" s="7" t="n"/>
      <c r="F85" s="5" t="n"/>
      <c r="G85" s="5" t="n"/>
      <c r="H85" s="27" t="n"/>
      <c r="I85" s="27" t="n"/>
      <c r="J85" s="30">
        <f>IF(I85="","",I85*(1+'Parametri'!$B$10)*'Parametri'!$B$9)</f>
        <v/>
      </c>
      <c r="K85" s="31">
        <f>IF(G85="","",'Parametri'!$B$11)</f>
        <v/>
      </c>
      <c r="L85" s="30">
        <f>IF(OR(G85="",I85=""),"",IF(G85="Privato",MAX(J85*K85,'Parametri'!$B$13),0))</f>
        <v/>
      </c>
      <c r="M85" s="30">
        <f>IF(G85="","",IF(G85="Privato",IFERROR(VLOOKUP(G85,'Parametri'!$A$5:$E$6,4,0),0),0))</f>
        <v/>
      </c>
      <c r="N85" s="30">
        <f>IF(G85="","",IF(G85="Privato",IFERROR(VLOOKUP(G85,'Parametri'!$A$5:$E$6,5,0),0),0))</f>
        <v/>
      </c>
      <c r="O85" s="30">
        <f>IF(OR(G85="",H85=""),"",IF(G85="Impresa costruttrice",H85*IFERROR(VLOOKUP(G85,'Parametri'!$A$5:$E$6,2,0),0),0))</f>
        <v/>
      </c>
      <c r="P85" s="30">
        <f>IF(G85="","",IF(G85="Impresa costruttrice",IFERROR(VLOOKUP(G85,'Parametri'!$A$5:$E$6,3,0),0),0))</f>
        <v/>
      </c>
      <c r="Q85" s="30">
        <f>IF(G85="","",IF(G85="Impresa costruttrice",IFERROR(VLOOKUP(G85,'Parametri'!$A$5:$E$6,4,0),0),0))</f>
        <v/>
      </c>
      <c r="R85" s="30">
        <f>IF(G85="","",IF(G85="Impresa costruttrice",IFERROR(VLOOKUP(G85,'Parametri'!$A$5:$E$6,5,0),0),0))</f>
        <v/>
      </c>
      <c r="S85" s="30">
        <f>IF(T85="","",T85*'Parametri'!$B$12)</f>
        <v/>
      </c>
      <c r="T85" s="27" t="n"/>
      <c r="U85" s="30">
        <f>IF(A85="","",SUM(L85:T85))</f>
        <v/>
      </c>
      <c r="V85" s="27" t="n"/>
      <c r="W85" s="30">
        <f>IF(H85="","",H85*'Parametri'!$B$14*(1+'Parametri'!$B$15))</f>
        <v/>
      </c>
      <c r="X85" s="30">
        <f>IF(A85="","",SUM(V85:W85))</f>
        <v/>
      </c>
      <c r="Y85" s="30">
        <f>IF(OR(A85="",H85=""),"",U85+X85+MAX(H85-T85,0))</f>
        <v/>
      </c>
      <c r="Z85" s="14">
        <f>IF(A85="","",IF(AND(F85&lt;&gt;"",OR(G85="Privato",G85="Impresa costruttrice")),"Sì","Verificare"))</f>
        <v/>
      </c>
      <c r="AA85" s="7" t="n"/>
    </row>
    <row r="86" ht="30" customHeight="1">
      <c r="A86" s="5" t="n"/>
      <c r="B86" s="26" t="n"/>
      <c r="C86" s="7" t="n"/>
      <c r="D86" s="7" t="n"/>
      <c r="E86" s="7" t="n"/>
      <c r="F86" s="5" t="n"/>
      <c r="G86" s="5" t="n"/>
      <c r="H86" s="27" t="n"/>
      <c r="I86" s="27" t="n"/>
      <c r="J86" s="28">
        <f>IF(I86="","",I86*(1+'Parametri'!$B$10)*'Parametri'!$B$9)</f>
        <v/>
      </c>
      <c r="K86" s="29">
        <f>IF(G86="","",'Parametri'!$B$11)</f>
        <v/>
      </c>
      <c r="L86" s="28">
        <f>IF(OR(G86="",I86=""),"",IF(G86="Privato",MAX(J86*K86,'Parametri'!$B$13),0))</f>
        <v/>
      </c>
      <c r="M86" s="28">
        <f>IF(G86="","",IF(G86="Privato",IFERROR(VLOOKUP(G86,'Parametri'!$A$5:$E$6,4,0),0),0))</f>
        <v/>
      </c>
      <c r="N86" s="28">
        <f>IF(G86="","",IF(G86="Privato",IFERROR(VLOOKUP(G86,'Parametri'!$A$5:$E$6,5,0),0),0))</f>
        <v/>
      </c>
      <c r="O86" s="28">
        <f>IF(OR(G86="",H86=""),"",IF(G86="Impresa costruttrice",H86*IFERROR(VLOOKUP(G86,'Parametri'!$A$5:$E$6,2,0),0),0))</f>
        <v/>
      </c>
      <c r="P86" s="28">
        <f>IF(G86="","",IF(G86="Impresa costruttrice",IFERROR(VLOOKUP(G86,'Parametri'!$A$5:$E$6,3,0),0),0))</f>
        <v/>
      </c>
      <c r="Q86" s="28">
        <f>IF(G86="","",IF(G86="Impresa costruttrice",IFERROR(VLOOKUP(G86,'Parametri'!$A$5:$E$6,4,0),0),0))</f>
        <v/>
      </c>
      <c r="R86" s="28">
        <f>IF(G86="","",IF(G86="Impresa costruttrice",IFERROR(VLOOKUP(G86,'Parametri'!$A$5:$E$6,5,0),0),0))</f>
        <v/>
      </c>
      <c r="S86" s="28">
        <f>IF(T86="","",T86*'Parametri'!$B$12)</f>
        <v/>
      </c>
      <c r="T86" s="27" t="n"/>
      <c r="U86" s="28">
        <f>IF(A86="","",SUM(L86:T86))</f>
        <v/>
      </c>
      <c r="V86" s="27" t="n"/>
      <c r="W86" s="28">
        <f>IF(H86="","",H86*'Parametri'!$B$14*(1+'Parametri'!$B$15))</f>
        <v/>
      </c>
      <c r="X86" s="28">
        <f>IF(A86="","",SUM(V86:W86))</f>
        <v/>
      </c>
      <c r="Y86" s="28">
        <f>IF(OR(A86="",H86=""),"",U86+X86+MAX(H86-T86,0))</f>
        <v/>
      </c>
      <c r="Z86" s="11">
        <f>IF(A86="","",IF(AND(F86&lt;&gt;"",OR(G86="Privato",G86="Impresa costruttrice")),"Sì","Verificare"))</f>
        <v/>
      </c>
      <c r="AA86" s="7" t="n"/>
    </row>
    <row r="87" ht="30" customHeight="1">
      <c r="A87" s="5" t="n"/>
      <c r="B87" s="26" t="n"/>
      <c r="C87" s="7" t="n"/>
      <c r="D87" s="7" t="n"/>
      <c r="E87" s="7" t="n"/>
      <c r="F87" s="5" t="n"/>
      <c r="G87" s="5" t="n"/>
      <c r="H87" s="27" t="n"/>
      <c r="I87" s="27" t="n"/>
      <c r="J87" s="30">
        <f>IF(I87="","",I87*(1+'Parametri'!$B$10)*'Parametri'!$B$9)</f>
        <v/>
      </c>
      <c r="K87" s="31">
        <f>IF(G87="","",'Parametri'!$B$11)</f>
        <v/>
      </c>
      <c r="L87" s="30">
        <f>IF(OR(G87="",I87=""),"",IF(G87="Privato",MAX(J87*K87,'Parametri'!$B$13),0))</f>
        <v/>
      </c>
      <c r="M87" s="30">
        <f>IF(G87="","",IF(G87="Privato",IFERROR(VLOOKUP(G87,'Parametri'!$A$5:$E$6,4,0),0),0))</f>
        <v/>
      </c>
      <c r="N87" s="30">
        <f>IF(G87="","",IF(G87="Privato",IFERROR(VLOOKUP(G87,'Parametri'!$A$5:$E$6,5,0),0),0))</f>
        <v/>
      </c>
      <c r="O87" s="30">
        <f>IF(OR(G87="",H87=""),"",IF(G87="Impresa costruttrice",H87*IFERROR(VLOOKUP(G87,'Parametri'!$A$5:$E$6,2,0),0),0))</f>
        <v/>
      </c>
      <c r="P87" s="30">
        <f>IF(G87="","",IF(G87="Impresa costruttrice",IFERROR(VLOOKUP(G87,'Parametri'!$A$5:$E$6,3,0),0),0))</f>
        <v/>
      </c>
      <c r="Q87" s="30">
        <f>IF(G87="","",IF(G87="Impresa costruttrice",IFERROR(VLOOKUP(G87,'Parametri'!$A$5:$E$6,4,0),0),0))</f>
        <v/>
      </c>
      <c r="R87" s="30">
        <f>IF(G87="","",IF(G87="Impresa costruttrice",IFERROR(VLOOKUP(G87,'Parametri'!$A$5:$E$6,5,0),0),0))</f>
        <v/>
      </c>
      <c r="S87" s="30">
        <f>IF(T87="","",T87*'Parametri'!$B$12)</f>
        <v/>
      </c>
      <c r="T87" s="27" t="n"/>
      <c r="U87" s="30">
        <f>IF(A87="","",SUM(L87:T87))</f>
        <v/>
      </c>
      <c r="V87" s="27" t="n"/>
      <c r="W87" s="30">
        <f>IF(H87="","",H87*'Parametri'!$B$14*(1+'Parametri'!$B$15))</f>
        <v/>
      </c>
      <c r="X87" s="30">
        <f>IF(A87="","",SUM(V87:W87))</f>
        <v/>
      </c>
      <c r="Y87" s="30">
        <f>IF(OR(A87="",H87=""),"",U87+X87+MAX(H87-T87,0))</f>
        <v/>
      </c>
      <c r="Z87" s="14">
        <f>IF(A87="","",IF(AND(F87&lt;&gt;"",OR(G87="Privato",G87="Impresa costruttrice")),"Sì","Verificare"))</f>
        <v/>
      </c>
      <c r="AA87" s="7" t="n"/>
    </row>
    <row r="88" ht="30" customHeight="1">
      <c r="A88" s="5" t="n"/>
      <c r="B88" s="26" t="n"/>
      <c r="C88" s="7" t="n"/>
      <c r="D88" s="7" t="n"/>
      <c r="E88" s="7" t="n"/>
      <c r="F88" s="5" t="n"/>
      <c r="G88" s="5" t="n"/>
      <c r="H88" s="27" t="n"/>
      <c r="I88" s="27" t="n"/>
      <c r="J88" s="28">
        <f>IF(I88="","",I88*(1+'Parametri'!$B$10)*'Parametri'!$B$9)</f>
        <v/>
      </c>
      <c r="K88" s="29">
        <f>IF(G88="","",'Parametri'!$B$11)</f>
        <v/>
      </c>
      <c r="L88" s="28">
        <f>IF(OR(G88="",I88=""),"",IF(G88="Privato",MAX(J88*K88,'Parametri'!$B$13),0))</f>
        <v/>
      </c>
      <c r="M88" s="28">
        <f>IF(G88="","",IF(G88="Privato",IFERROR(VLOOKUP(G88,'Parametri'!$A$5:$E$6,4,0),0),0))</f>
        <v/>
      </c>
      <c r="N88" s="28">
        <f>IF(G88="","",IF(G88="Privato",IFERROR(VLOOKUP(G88,'Parametri'!$A$5:$E$6,5,0),0),0))</f>
        <v/>
      </c>
      <c r="O88" s="28">
        <f>IF(OR(G88="",H88=""),"",IF(G88="Impresa costruttrice",H88*IFERROR(VLOOKUP(G88,'Parametri'!$A$5:$E$6,2,0),0),0))</f>
        <v/>
      </c>
      <c r="P88" s="28">
        <f>IF(G88="","",IF(G88="Impresa costruttrice",IFERROR(VLOOKUP(G88,'Parametri'!$A$5:$E$6,3,0),0),0))</f>
        <v/>
      </c>
      <c r="Q88" s="28">
        <f>IF(G88="","",IF(G88="Impresa costruttrice",IFERROR(VLOOKUP(G88,'Parametri'!$A$5:$E$6,4,0),0),0))</f>
        <v/>
      </c>
      <c r="R88" s="28">
        <f>IF(G88="","",IF(G88="Impresa costruttrice",IFERROR(VLOOKUP(G88,'Parametri'!$A$5:$E$6,5,0),0),0))</f>
        <v/>
      </c>
      <c r="S88" s="28">
        <f>IF(T88="","",T88*'Parametri'!$B$12)</f>
        <v/>
      </c>
      <c r="T88" s="27" t="n"/>
      <c r="U88" s="28">
        <f>IF(A88="","",SUM(L88:T88))</f>
        <v/>
      </c>
      <c r="V88" s="27" t="n"/>
      <c r="W88" s="28">
        <f>IF(H88="","",H88*'Parametri'!$B$14*(1+'Parametri'!$B$15))</f>
        <v/>
      </c>
      <c r="X88" s="28">
        <f>IF(A88="","",SUM(V88:W88))</f>
        <v/>
      </c>
      <c r="Y88" s="28">
        <f>IF(OR(A88="",H88=""),"",U88+X88+MAX(H88-T88,0))</f>
        <v/>
      </c>
      <c r="Z88" s="11">
        <f>IF(A88="","",IF(AND(F88&lt;&gt;"",OR(G88="Privato",G88="Impresa costruttrice")),"Sì","Verificare"))</f>
        <v/>
      </c>
      <c r="AA88" s="7" t="n"/>
    </row>
    <row r="89" ht="30" customHeight="1">
      <c r="A89" s="5" t="n"/>
      <c r="B89" s="26" t="n"/>
      <c r="C89" s="7" t="n"/>
      <c r="D89" s="7" t="n"/>
      <c r="E89" s="7" t="n"/>
      <c r="F89" s="5" t="n"/>
      <c r="G89" s="5" t="n"/>
      <c r="H89" s="27" t="n"/>
      <c r="I89" s="27" t="n"/>
      <c r="J89" s="30">
        <f>IF(I89="","",I89*(1+'Parametri'!$B$10)*'Parametri'!$B$9)</f>
        <v/>
      </c>
      <c r="K89" s="31">
        <f>IF(G89="","",'Parametri'!$B$11)</f>
        <v/>
      </c>
      <c r="L89" s="30">
        <f>IF(OR(G89="",I89=""),"",IF(G89="Privato",MAX(J89*K89,'Parametri'!$B$13),0))</f>
        <v/>
      </c>
      <c r="M89" s="30">
        <f>IF(G89="","",IF(G89="Privato",IFERROR(VLOOKUP(G89,'Parametri'!$A$5:$E$6,4,0),0),0))</f>
        <v/>
      </c>
      <c r="N89" s="30">
        <f>IF(G89="","",IF(G89="Privato",IFERROR(VLOOKUP(G89,'Parametri'!$A$5:$E$6,5,0),0),0))</f>
        <v/>
      </c>
      <c r="O89" s="30">
        <f>IF(OR(G89="",H89=""),"",IF(G89="Impresa costruttrice",H89*IFERROR(VLOOKUP(G89,'Parametri'!$A$5:$E$6,2,0),0),0))</f>
        <v/>
      </c>
      <c r="P89" s="30">
        <f>IF(G89="","",IF(G89="Impresa costruttrice",IFERROR(VLOOKUP(G89,'Parametri'!$A$5:$E$6,3,0),0),0))</f>
        <v/>
      </c>
      <c r="Q89" s="30">
        <f>IF(G89="","",IF(G89="Impresa costruttrice",IFERROR(VLOOKUP(G89,'Parametri'!$A$5:$E$6,4,0),0),0))</f>
        <v/>
      </c>
      <c r="R89" s="30">
        <f>IF(G89="","",IF(G89="Impresa costruttrice",IFERROR(VLOOKUP(G89,'Parametri'!$A$5:$E$6,5,0),0),0))</f>
        <v/>
      </c>
      <c r="S89" s="30">
        <f>IF(T89="","",T89*'Parametri'!$B$12)</f>
        <v/>
      </c>
      <c r="T89" s="27" t="n"/>
      <c r="U89" s="30">
        <f>IF(A89="","",SUM(L89:T89))</f>
        <v/>
      </c>
      <c r="V89" s="27" t="n"/>
      <c r="W89" s="30">
        <f>IF(H89="","",H89*'Parametri'!$B$14*(1+'Parametri'!$B$15))</f>
        <v/>
      </c>
      <c r="X89" s="30">
        <f>IF(A89="","",SUM(V89:W89))</f>
        <v/>
      </c>
      <c r="Y89" s="30">
        <f>IF(OR(A89="",H89=""),"",U89+X89+MAX(H89-T89,0))</f>
        <v/>
      </c>
      <c r="Z89" s="14">
        <f>IF(A89="","",IF(AND(F89&lt;&gt;"",OR(G89="Privato",G89="Impresa costruttrice")),"Sì","Verificare"))</f>
        <v/>
      </c>
      <c r="AA89" s="7" t="n"/>
    </row>
    <row r="90" ht="30" customHeight="1">
      <c r="A90" s="5" t="n"/>
      <c r="B90" s="26" t="n"/>
      <c r="C90" s="7" t="n"/>
      <c r="D90" s="7" t="n"/>
      <c r="E90" s="7" t="n"/>
      <c r="F90" s="5" t="n"/>
      <c r="G90" s="5" t="n"/>
      <c r="H90" s="27" t="n"/>
      <c r="I90" s="27" t="n"/>
      <c r="J90" s="28">
        <f>IF(I90="","",I90*(1+'Parametri'!$B$10)*'Parametri'!$B$9)</f>
        <v/>
      </c>
      <c r="K90" s="29">
        <f>IF(G90="","",'Parametri'!$B$11)</f>
        <v/>
      </c>
      <c r="L90" s="28">
        <f>IF(OR(G90="",I90=""),"",IF(G90="Privato",MAX(J90*K90,'Parametri'!$B$13),0))</f>
        <v/>
      </c>
      <c r="M90" s="28">
        <f>IF(G90="","",IF(G90="Privato",IFERROR(VLOOKUP(G90,'Parametri'!$A$5:$E$6,4,0),0),0))</f>
        <v/>
      </c>
      <c r="N90" s="28">
        <f>IF(G90="","",IF(G90="Privato",IFERROR(VLOOKUP(G90,'Parametri'!$A$5:$E$6,5,0),0),0))</f>
        <v/>
      </c>
      <c r="O90" s="28">
        <f>IF(OR(G90="",H90=""),"",IF(G90="Impresa costruttrice",H90*IFERROR(VLOOKUP(G90,'Parametri'!$A$5:$E$6,2,0),0),0))</f>
        <v/>
      </c>
      <c r="P90" s="28">
        <f>IF(G90="","",IF(G90="Impresa costruttrice",IFERROR(VLOOKUP(G90,'Parametri'!$A$5:$E$6,3,0),0),0))</f>
        <v/>
      </c>
      <c r="Q90" s="28">
        <f>IF(G90="","",IF(G90="Impresa costruttrice",IFERROR(VLOOKUP(G90,'Parametri'!$A$5:$E$6,4,0),0),0))</f>
        <v/>
      </c>
      <c r="R90" s="28">
        <f>IF(G90="","",IF(G90="Impresa costruttrice",IFERROR(VLOOKUP(G90,'Parametri'!$A$5:$E$6,5,0),0),0))</f>
        <v/>
      </c>
      <c r="S90" s="28">
        <f>IF(T90="","",T90*'Parametri'!$B$12)</f>
        <v/>
      </c>
      <c r="T90" s="27" t="n"/>
      <c r="U90" s="28">
        <f>IF(A90="","",SUM(L90:T90))</f>
        <v/>
      </c>
      <c r="V90" s="27" t="n"/>
      <c r="W90" s="28">
        <f>IF(H90="","",H90*'Parametri'!$B$14*(1+'Parametri'!$B$15))</f>
        <v/>
      </c>
      <c r="X90" s="28">
        <f>IF(A90="","",SUM(V90:W90))</f>
        <v/>
      </c>
      <c r="Y90" s="28">
        <f>IF(OR(A90="",H90=""),"",U90+X90+MAX(H90-T90,0))</f>
        <v/>
      </c>
      <c r="Z90" s="11">
        <f>IF(A90="","",IF(AND(F90&lt;&gt;"",OR(G90="Privato",G90="Impresa costruttrice")),"Sì","Verificare"))</f>
        <v/>
      </c>
      <c r="AA90" s="7" t="n"/>
    </row>
    <row r="91" ht="30" customHeight="1">
      <c r="A91" s="5" t="n"/>
      <c r="B91" s="26" t="n"/>
      <c r="C91" s="7" t="n"/>
      <c r="D91" s="7" t="n"/>
      <c r="E91" s="7" t="n"/>
      <c r="F91" s="5" t="n"/>
      <c r="G91" s="5" t="n"/>
      <c r="H91" s="27" t="n"/>
      <c r="I91" s="27" t="n"/>
      <c r="J91" s="30">
        <f>IF(I91="","",I91*(1+'Parametri'!$B$10)*'Parametri'!$B$9)</f>
        <v/>
      </c>
      <c r="K91" s="31">
        <f>IF(G91="","",'Parametri'!$B$11)</f>
        <v/>
      </c>
      <c r="L91" s="30">
        <f>IF(OR(G91="",I91=""),"",IF(G91="Privato",MAX(J91*K91,'Parametri'!$B$13),0))</f>
        <v/>
      </c>
      <c r="M91" s="30">
        <f>IF(G91="","",IF(G91="Privato",IFERROR(VLOOKUP(G91,'Parametri'!$A$5:$E$6,4,0),0),0))</f>
        <v/>
      </c>
      <c r="N91" s="30">
        <f>IF(G91="","",IF(G91="Privato",IFERROR(VLOOKUP(G91,'Parametri'!$A$5:$E$6,5,0),0),0))</f>
        <v/>
      </c>
      <c r="O91" s="30">
        <f>IF(OR(G91="",H91=""),"",IF(G91="Impresa costruttrice",H91*IFERROR(VLOOKUP(G91,'Parametri'!$A$5:$E$6,2,0),0),0))</f>
        <v/>
      </c>
      <c r="P91" s="30">
        <f>IF(G91="","",IF(G91="Impresa costruttrice",IFERROR(VLOOKUP(G91,'Parametri'!$A$5:$E$6,3,0),0),0))</f>
        <v/>
      </c>
      <c r="Q91" s="30">
        <f>IF(G91="","",IF(G91="Impresa costruttrice",IFERROR(VLOOKUP(G91,'Parametri'!$A$5:$E$6,4,0),0),0))</f>
        <v/>
      </c>
      <c r="R91" s="30">
        <f>IF(G91="","",IF(G91="Impresa costruttrice",IFERROR(VLOOKUP(G91,'Parametri'!$A$5:$E$6,5,0),0),0))</f>
        <v/>
      </c>
      <c r="S91" s="30">
        <f>IF(T91="","",T91*'Parametri'!$B$12)</f>
        <v/>
      </c>
      <c r="T91" s="27" t="n"/>
      <c r="U91" s="30">
        <f>IF(A91="","",SUM(L91:T91))</f>
        <v/>
      </c>
      <c r="V91" s="27" t="n"/>
      <c r="W91" s="30">
        <f>IF(H91="","",H91*'Parametri'!$B$14*(1+'Parametri'!$B$15))</f>
        <v/>
      </c>
      <c r="X91" s="30">
        <f>IF(A91="","",SUM(V91:W91))</f>
        <v/>
      </c>
      <c r="Y91" s="30">
        <f>IF(OR(A91="",H91=""),"",U91+X91+MAX(H91-T91,0))</f>
        <v/>
      </c>
      <c r="Z91" s="14">
        <f>IF(A91="","",IF(AND(F91&lt;&gt;"",OR(G91="Privato",G91="Impresa costruttrice")),"Sì","Verificare"))</f>
        <v/>
      </c>
      <c r="AA91" s="7" t="n"/>
    </row>
    <row r="92" ht="30" customHeight="1">
      <c r="A92" s="5" t="n"/>
      <c r="B92" s="26" t="n"/>
      <c r="C92" s="7" t="n"/>
      <c r="D92" s="7" t="n"/>
      <c r="E92" s="7" t="n"/>
      <c r="F92" s="5" t="n"/>
      <c r="G92" s="5" t="n"/>
      <c r="H92" s="27" t="n"/>
      <c r="I92" s="27" t="n"/>
      <c r="J92" s="28">
        <f>IF(I92="","",I92*(1+'Parametri'!$B$10)*'Parametri'!$B$9)</f>
        <v/>
      </c>
      <c r="K92" s="29">
        <f>IF(G92="","",'Parametri'!$B$11)</f>
        <v/>
      </c>
      <c r="L92" s="28">
        <f>IF(OR(G92="",I92=""),"",IF(G92="Privato",MAX(J92*K92,'Parametri'!$B$13),0))</f>
        <v/>
      </c>
      <c r="M92" s="28">
        <f>IF(G92="","",IF(G92="Privato",IFERROR(VLOOKUP(G92,'Parametri'!$A$5:$E$6,4,0),0),0))</f>
        <v/>
      </c>
      <c r="N92" s="28">
        <f>IF(G92="","",IF(G92="Privato",IFERROR(VLOOKUP(G92,'Parametri'!$A$5:$E$6,5,0),0),0))</f>
        <v/>
      </c>
      <c r="O92" s="28">
        <f>IF(OR(G92="",H92=""),"",IF(G92="Impresa costruttrice",H92*IFERROR(VLOOKUP(G92,'Parametri'!$A$5:$E$6,2,0),0),0))</f>
        <v/>
      </c>
      <c r="P92" s="28">
        <f>IF(G92="","",IF(G92="Impresa costruttrice",IFERROR(VLOOKUP(G92,'Parametri'!$A$5:$E$6,3,0),0),0))</f>
        <v/>
      </c>
      <c r="Q92" s="28">
        <f>IF(G92="","",IF(G92="Impresa costruttrice",IFERROR(VLOOKUP(G92,'Parametri'!$A$5:$E$6,4,0),0),0))</f>
        <v/>
      </c>
      <c r="R92" s="28">
        <f>IF(G92="","",IF(G92="Impresa costruttrice",IFERROR(VLOOKUP(G92,'Parametri'!$A$5:$E$6,5,0),0),0))</f>
        <v/>
      </c>
      <c r="S92" s="28">
        <f>IF(T92="","",T92*'Parametri'!$B$12)</f>
        <v/>
      </c>
      <c r="T92" s="27" t="n"/>
      <c r="U92" s="28">
        <f>IF(A92="","",SUM(L92:T92))</f>
        <v/>
      </c>
      <c r="V92" s="27" t="n"/>
      <c r="W92" s="28">
        <f>IF(H92="","",H92*'Parametri'!$B$14*(1+'Parametri'!$B$15))</f>
        <v/>
      </c>
      <c r="X92" s="28">
        <f>IF(A92="","",SUM(V92:W92))</f>
        <v/>
      </c>
      <c r="Y92" s="28">
        <f>IF(OR(A92="",H92=""),"",U92+X92+MAX(H92-T92,0))</f>
        <v/>
      </c>
      <c r="Z92" s="11">
        <f>IF(A92="","",IF(AND(F92&lt;&gt;"",OR(G92="Privato",G92="Impresa costruttrice")),"Sì","Verificare"))</f>
        <v/>
      </c>
      <c r="AA92" s="7" t="n"/>
    </row>
    <row r="93" ht="30" customHeight="1">
      <c r="A93" s="5" t="n"/>
      <c r="B93" s="26" t="n"/>
      <c r="C93" s="7" t="n"/>
      <c r="D93" s="7" t="n"/>
      <c r="E93" s="7" t="n"/>
      <c r="F93" s="5" t="n"/>
      <c r="G93" s="5" t="n"/>
      <c r="H93" s="27" t="n"/>
      <c r="I93" s="27" t="n"/>
      <c r="J93" s="30">
        <f>IF(I93="","",I93*(1+'Parametri'!$B$10)*'Parametri'!$B$9)</f>
        <v/>
      </c>
      <c r="K93" s="31">
        <f>IF(G93="","",'Parametri'!$B$11)</f>
        <v/>
      </c>
      <c r="L93" s="30">
        <f>IF(OR(G93="",I93=""),"",IF(G93="Privato",MAX(J93*K93,'Parametri'!$B$13),0))</f>
        <v/>
      </c>
      <c r="M93" s="30">
        <f>IF(G93="","",IF(G93="Privato",IFERROR(VLOOKUP(G93,'Parametri'!$A$5:$E$6,4,0),0),0))</f>
        <v/>
      </c>
      <c r="N93" s="30">
        <f>IF(G93="","",IF(G93="Privato",IFERROR(VLOOKUP(G93,'Parametri'!$A$5:$E$6,5,0),0),0))</f>
        <v/>
      </c>
      <c r="O93" s="30">
        <f>IF(OR(G93="",H93=""),"",IF(G93="Impresa costruttrice",H93*IFERROR(VLOOKUP(G93,'Parametri'!$A$5:$E$6,2,0),0),0))</f>
        <v/>
      </c>
      <c r="P93" s="30">
        <f>IF(G93="","",IF(G93="Impresa costruttrice",IFERROR(VLOOKUP(G93,'Parametri'!$A$5:$E$6,3,0),0),0))</f>
        <v/>
      </c>
      <c r="Q93" s="30">
        <f>IF(G93="","",IF(G93="Impresa costruttrice",IFERROR(VLOOKUP(G93,'Parametri'!$A$5:$E$6,4,0),0),0))</f>
        <v/>
      </c>
      <c r="R93" s="30">
        <f>IF(G93="","",IF(G93="Impresa costruttrice",IFERROR(VLOOKUP(G93,'Parametri'!$A$5:$E$6,5,0),0),0))</f>
        <v/>
      </c>
      <c r="S93" s="30">
        <f>IF(T93="","",T93*'Parametri'!$B$12)</f>
        <v/>
      </c>
      <c r="T93" s="27" t="n"/>
      <c r="U93" s="30">
        <f>IF(A93="","",SUM(L93:T93))</f>
        <v/>
      </c>
      <c r="V93" s="27" t="n"/>
      <c r="W93" s="30">
        <f>IF(H93="","",H93*'Parametri'!$B$14*(1+'Parametri'!$B$15))</f>
        <v/>
      </c>
      <c r="X93" s="30">
        <f>IF(A93="","",SUM(V93:W93))</f>
        <v/>
      </c>
      <c r="Y93" s="30">
        <f>IF(OR(A93="",H93=""),"",U93+X93+MAX(H93-T93,0))</f>
        <v/>
      </c>
      <c r="Z93" s="14">
        <f>IF(A93="","",IF(AND(F93&lt;&gt;"",OR(G93="Privato",G93="Impresa costruttrice")),"Sì","Verificare"))</f>
        <v/>
      </c>
      <c r="AA93" s="7" t="n"/>
    </row>
    <row r="94" ht="30" customHeight="1">
      <c r="A94" s="5" t="n"/>
      <c r="B94" s="26" t="n"/>
      <c r="C94" s="7" t="n"/>
      <c r="D94" s="7" t="n"/>
      <c r="E94" s="7" t="n"/>
      <c r="F94" s="5" t="n"/>
      <c r="G94" s="5" t="n"/>
      <c r="H94" s="27" t="n"/>
      <c r="I94" s="27" t="n"/>
      <c r="J94" s="28">
        <f>IF(I94="","",I94*(1+'Parametri'!$B$10)*'Parametri'!$B$9)</f>
        <v/>
      </c>
      <c r="K94" s="29">
        <f>IF(G94="","",'Parametri'!$B$11)</f>
        <v/>
      </c>
      <c r="L94" s="28">
        <f>IF(OR(G94="",I94=""),"",IF(G94="Privato",MAX(J94*K94,'Parametri'!$B$13),0))</f>
        <v/>
      </c>
      <c r="M94" s="28">
        <f>IF(G94="","",IF(G94="Privato",IFERROR(VLOOKUP(G94,'Parametri'!$A$5:$E$6,4,0),0),0))</f>
        <v/>
      </c>
      <c r="N94" s="28">
        <f>IF(G94="","",IF(G94="Privato",IFERROR(VLOOKUP(G94,'Parametri'!$A$5:$E$6,5,0),0),0))</f>
        <v/>
      </c>
      <c r="O94" s="28">
        <f>IF(OR(G94="",H94=""),"",IF(G94="Impresa costruttrice",H94*IFERROR(VLOOKUP(G94,'Parametri'!$A$5:$E$6,2,0),0),0))</f>
        <v/>
      </c>
      <c r="P94" s="28">
        <f>IF(G94="","",IF(G94="Impresa costruttrice",IFERROR(VLOOKUP(G94,'Parametri'!$A$5:$E$6,3,0),0),0))</f>
        <v/>
      </c>
      <c r="Q94" s="28">
        <f>IF(G94="","",IF(G94="Impresa costruttrice",IFERROR(VLOOKUP(G94,'Parametri'!$A$5:$E$6,4,0),0),0))</f>
        <v/>
      </c>
      <c r="R94" s="28">
        <f>IF(G94="","",IF(G94="Impresa costruttrice",IFERROR(VLOOKUP(G94,'Parametri'!$A$5:$E$6,5,0),0),0))</f>
        <v/>
      </c>
      <c r="S94" s="28">
        <f>IF(T94="","",T94*'Parametri'!$B$12)</f>
        <v/>
      </c>
      <c r="T94" s="27" t="n"/>
      <c r="U94" s="28">
        <f>IF(A94="","",SUM(L94:T94))</f>
        <v/>
      </c>
      <c r="V94" s="27" t="n"/>
      <c r="W94" s="28">
        <f>IF(H94="","",H94*'Parametri'!$B$14*(1+'Parametri'!$B$15))</f>
        <v/>
      </c>
      <c r="X94" s="28">
        <f>IF(A94="","",SUM(V94:W94))</f>
        <v/>
      </c>
      <c r="Y94" s="28">
        <f>IF(OR(A94="",H94=""),"",U94+X94+MAX(H94-T94,0))</f>
        <v/>
      </c>
      <c r="Z94" s="11">
        <f>IF(A94="","",IF(AND(F94&lt;&gt;"",OR(G94="Privato",G94="Impresa costruttrice")),"Sì","Verificare"))</f>
        <v/>
      </c>
      <c r="AA94" s="7" t="n"/>
    </row>
    <row r="95" ht="30" customHeight="1">
      <c r="A95" s="5" t="n"/>
      <c r="B95" s="26" t="n"/>
      <c r="C95" s="7" t="n"/>
      <c r="D95" s="7" t="n"/>
      <c r="E95" s="7" t="n"/>
      <c r="F95" s="5" t="n"/>
      <c r="G95" s="5" t="n"/>
      <c r="H95" s="27" t="n"/>
      <c r="I95" s="27" t="n"/>
      <c r="J95" s="30">
        <f>IF(I95="","",I95*(1+'Parametri'!$B$10)*'Parametri'!$B$9)</f>
        <v/>
      </c>
      <c r="K95" s="31">
        <f>IF(G95="","",'Parametri'!$B$11)</f>
        <v/>
      </c>
      <c r="L95" s="30">
        <f>IF(OR(G95="",I95=""),"",IF(G95="Privato",MAX(J95*K95,'Parametri'!$B$13),0))</f>
        <v/>
      </c>
      <c r="M95" s="30">
        <f>IF(G95="","",IF(G95="Privato",IFERROR(VLOOKUP(G95,'Parametri'!$A$5:$E$6,4,0),0),0))</f>
        <v/>
      </c>
      <c r="N95" s="30">
        <f>IF(G95="","",IF(G95="Privato",IFERROR(VLOOKUP(G95,'Parametri'!$A$5:$E$6,5,0),0),0))</f>
        <v/>
      </c>
      <c r="O95" s="30">
        <f>IF(OR(G95="",H95=""),"",IF(G95="Impresa costruttrice",H95*IFERROR(VLOOKUP(G95,'Parametri'!$A$5:$E$6,2,0),0),0))</f>
        <v/>
      </c>
      <c r="P95" s="30">
        <f>IF(G95="","",IF(G95="Impresa costruttrice",IFERROR(VLOOKUP(G95,'Parametri'!$A$5:$E$6,3,0),0),0))</f>
        <v/>
      </c>
      <c r="Q95" s="30">
        <f>IF(G95="","",IF(G95="Impresa costruttrice",IFERROR(VLOOKUP(G95,'Parametri'!$A$5:$E$6,4,0),0),0))</f>
        <v/>
      </c>
      <c r="R95" s="30">
        <f>IF(G95="","",IF(G95="Impresa costruttrice",IFERROR(VLOOKUP(G95,'Parametri'!$A$5:$E$6,5,0),0),0))</f>
        <v/>
      </c>
      <c r="S95" s="30">
        <f>IF(T95="","",T95*'Parametri'!$B$12)</f>
        <v/>
      </c>
      <c r="T95" s="27" t="n"/>
      <c r="U95" s="30">
        <f>IF(A95="","",SUM(L95:T95))</f>
        <v/>
      </c>
      <c r="V95" s="27" t="n"/>
      <c r="W95" s="30">
        <f>IF(H95="","",H95*'Parametri'!$B$14*(1+'Parametri'!$B$15))</f>
        <v/>
      </c>
      <c r="X95" s="30">
        <f>IF(A95="","",SUM(V95:W95))</f>
        <v/>
      </c>
      <c r="Y95" s="30">
        <f>IF(OR(A95="",H95=""),"",U95+X95+MAX(H95-T95,0))</f>
        <v/>
      </c>
      <c r="Z95" s="14">
        <f>IF(A95="","",IF(AND(F95&lt;&gt;"",OR(G95="Privato",G95="Impresa costruttrice")),"Sì","Verificare"))</f>
        <v/>
      </c>
      <c r="AA95" s="7" t="n"/>
    </row>
    <row r="96" ht="30" customHeight="1">
      <c r="A96" s="5" t="n"/>
      <c r="B96" s="26" t="n"/>
      <c r="C96" s="7" t="n"/>
      <c r="D96" s="7" t="n"/>
      <c r="E96" s="7" t="n"/>
      <c r="F96" s="5" t="n"/>
      <c r="G96" s="5" t="n"/>
      <c r="H96" s="27" t="n"/>
      <c r="I96" s="27" t="n"/>
      <c r="J96" s="28">
        <f>IF(I96="","",I96*(1+'Parametri'!$B$10)*'Parametri'!$B$9)</f>
        <v/>
      </c>
      <c r="K96" s="29">
        <f>IF(G96="","",'Parametri'!$B$11)</f>
        <v/>
      </c>
      <c r="L96" s="28">
        <f>IF(OR(G96="",I96=""),"",IF(G96="Privato",MAX(J96*K96,'Parametri'!$B$13),0))</f>
        <v/>
      </c>
      <c r="M96" s="28">
        <f>IF(G96="","",IF(G96="Privato",IFERROR(VLOOKUP(G96,'Parametri'!$A$5:$E$6,4,0),0),0))</f>
        <v/>
      </c>
      <c r="N96" s="28">
        <f>IF(G96="","",IF(G96="Privato",IFERROR(VLOOKUP(G96,'Parametri'!$A$5:$E$6,5,0),0),0))</f>
        <v/>
      </c>
      <c r="O96" s="28">
        <f>IF(OR(G96="",H96=""),"",IF(G96="Impresa costruttrice",H96*IFERROR(VLOOKUP(G96,'Parametri'!$A$5:$E$6,2,0),0),0))</f>
        <v/>
      </c>
      <c r="P96" s="28">
        <f>IF(G96="","",IF(G96="Impresa costruttrice",IFERROR(VLOOKUP(G96,'Parametri'!$A$5:$E$6,3,0),0),0))</f>
        <v/>
      </c>
      <c r="Q96" s="28">
        <f>IF(G96="","",IF(G96="Impresa costruttrice",IFERROR(VLOOKUP(G96,'Parametri'!$A$5:$E$6,4,0),0),0))</f>
        <v/>
      </c>
      <c r="R96" s="28">
        <f>IF(G96="","",IF(G96="Impresa costruttrice",IFERROR(VLOOKUP(G96,'Parametri'!$A$5:$E$6,5,0),0),0))</f>
        <v/>
      </c>
      <c r="S96" s="28">
        <f>IF(T96="","",T96*'Parametri'!$B$12)</f>
        <v/>
      </c>
      <c r="T96" s="27" t="n"/>
      <c r="U96" s="28">
        <f>IF(A96="","",SUM(L96:T96))</f>
        <v/>
      </c>
      <c r="V96" s="27" t="n"/>
      <c r="W96" s="28">
        <f>IF(H96="","",H96*'Parametri'!$B$14*(1+'Parametri'!$B$15))</f>
        <v/>
      </c>
      <c r="X96" s="28">
        <f>IF(A96="","",SUM(V96:W96))</f>
        <v/>
      </c>
      <c r="Y96" s="28">
        <f>IF(OR(A96="",H96=""),"",U96+X96+MAX(H96-T96,0))</f>
        <v/>
      </c>
      <c r="Z96" s="11">
        <f>IF(A96="","",IF(AND(F96&lt;&gt;"",OR(G96="Privato",G96="Impresa costruttrice")),"Sì","Verificare"))</f>
        <v/>
      </c>
      <c r="AA96" s="7" t="n"/>
    </row>
    <row r="97" ht="30" customHeight="1">
      <c r="A97" s="5" t="n"/>
      <c r="B97" s="26" t="n"/>
      <c r="C97" s="7" t="n"/>
      <c r="D97" s="7" t="n"/>
      <c r="E97" s="7" t="n"/>
      <c r="F97" s="5" t="n"/>
      <c r="G97" s="5" t="n"/>
      <c r="H97" s="27" t="n"/>
      <c r="I97" s="27" t="n"/>
      <c r="J97" s="30">
        <f>IF(I97="","",I97*(1+'Parametri'!$B$10)*'Parametri'!$B$9)</f>
        <v/>
      </c>
      <c r="K97" s="31">
        <f>IF(G97="","",'Parametri'!$B$11)</f>
        <v/>
      </c>
      <c r="L97" s="30">
        <f>IF(OR(G97="",I97=""),"",IF(G97="Privato",MAX(J97*K97,'Parametri'!$B$13),0))</f>
        <v/>
      </c>
      <c r="M97" s="30">
        <f>IF(G97="","",IF(G97="Privato",IFERROR(VLOOKUP(G97,'Parametri'!$A$5:$E$6,4,0),0),0))</f>
        <v/>
      </c>
      <c r="N97" s="30">
        <f>IF(G97="","",IF(G97="Privato",IFERROR(VLOOKUP(G97,'Parametri'!$A$5:$E$6,5,0),0),0))</f>
        <v/>
      </c>
      <c r="O97" s="30">
        <f>IF(OR(G97="",H97=""),"",IF(G97="Impresa costruttrice",H97*IFERROR(VLOOKUP(G97,'Parametri'!$A$5:$E$6,2,0),0),0))</f>
        <v/>
      </c>
      <c r="P97" s="30">
        <f>IF(G97="","",IF(G97="Impresa costruttrice",IFERROR(VLOOKUP(G97,'Parametri'!$A$5:$E$6,3,0),0),0))</f>
        <v/>
      </c>
      <c r="Q97" s="30">
        <f>IF(G97="","",IF(G97="Impresa costruttrice",IFERROR(VLOOKUP(G97,'Parametri'!$A$5:$E$6,4,0),0),0))</f>
        <v/>
      </c>
      <c r="R97" s="30">
        <f>IF(G97="","",IF(G97="Impresa costruttrice",IFERROR(VLOOKUP(G97,'Parametri'!$A$5:$E$6,5,0),0),0))</f>
        <v/>
      </c>
      <c r="S97" s="30">
        <f>IF(T97="","",T97*'Parametri'!$B$12)</f>
        <v/>
      </c>
      <c r="T97" s="27" t="n"/>
      <c r="U97" s="30">
        <f>IF(A97="","",SUM(L97:T97))</f>
        <v/>
      </c>
      <c r="V97" s="27" t="n"/>
      <c r="W97" s="30">
        <f>IF(H97="","",H97*'Parametri'!$B$14*(1+'Parametri'!$B$15))</f>
        <v/>
      </c>
      <c r="X97" s="30">
        <f>IF(A97="","",SUM(V97:W97))</f>
        <v/>
      </c>
      <c r="Y97" s="30">
        <f>IF(OR(A97="",H97=""),"",U97+X97+MAX(H97-T97,0))</f>
        <v/>
      </c>
      <c r="Z97" s="14">
        <f>IF(A97="","",IF(AND(F97&lt;&gt;"",OR(G97="Privato",G97="Impresa costruttrice")),"Sì","Verificare"))</f>
        <v/>
      </c>
      <c r="AA97" s="7" t="n"/>
    </row>
    <row r="98" ht="30" customHeight="1">
      <c r="A98" s="5" t="n"/>
      <c r="B98" s="26" t="n"/>
      <c r="C98" s="7" t="n"/>
      <c r="D98" s="7" t="n"/>
      <c r="E98" s="7" t="n"/>
      <c r="F98" s="5" t="n"/>
      <c r="G98" s="5" t="n"/>
      <c r="H98" s="27" t="n"/>
      <c r="I98" s="27" t="n"/>
      <c r="J98" s="28">
        <f>IF(I98="","",I98*(1+'Parametri'!$B$10)*'Parametri'!$B$9)</f>
        <v/>
      </c>
      <c r="K98" s="29">
        <f>IF(G98="","",'Parametri'!$B$11)</f>
        <v/>
      </c>
      <c r="L98" s="28">
        <f>IF(OR(G98="",I98=""),"",IF(G98="Privato",MAX(J98*K98,'Parametri'!$B$13),0))</f>
        <v/>
      </c>
      <c r="M98" s="28">
        <f>IF(G98="","",IF(G98="Privato",IFERROR(VLOOKUP(G98,'Parametri'!$A$5:$E$6,4,0),0),0))</f>
        <v/>
      </c>
      <c r="N98" s="28">
        <f>IF(G98="","",IF(G98="Privato",IFERROR(VLOOKUP(G98,'Parametri'!$A$5:$E$6,5,0),0),0))</f>
        <v/>
      </c>
      <c r="O98" s="28">
        <f>IF(OR(G98="",H98=""),"",IF(G98="Impresa costruttrice",H98*IFERROR(VLOOKUP(G98,'Parametri'!$A$5:$E$6,2,0),0),0))</f>
        <v/>
      </c>
      <c r="P98" s="28">
        <f>IF(G98="","",IF(G98="Impresa costruttrice",IFERROR(VLOOKUP(G98,'Parametri'!$A$5:$E$6,3,0),0),0))</f>
        <v/>
      </c>
      <c r="Q98" s="28">
        <f>IF(G98="","",IF(G98="Impresa costruttrice",IFERROR(VLOOKUP(G98,'Parametri'!$A$5:$E$6,4,0),0),0))</f>
        <v/>
      </c>
      <c r="R98" s="28">
        <f>IF(G98="","",IF(G98="Impresa costruttrice",IFERROR(VLOOKUP(G98,'Parametri'!$A$5:$E$6,5,0),0),0))</f>
        <v/>
      </c>
      <c r="S98" s="28">
        <f>IF(T98="","",T98*'Parametri'!$B$12)</f>
        <v/>
      </c>
      <c r="T98" s="27" t="n"/>
      <c r="U98" s="28">
        <f>IF(A98="","",SUM(L98:T98))</f>
        <v/>
      </c>
      <c r="V98" s="27" t="n"/>
      <c r="W98" s="28">
        <f>IF(H98="","",H98*'Parametri'!$B$14*(1+'Parametri'!$B$15))</f>
        <v/>
      </c>
      <c r="X98" s="28">
        <f>IF(A98="","",SUM(V98:W98))</f>
        <v/>
      </c>
      <c r="Y98" s="28">
        <f>IF(OR(A98="",H98=""),"",U98+X98+MAX(H98-T98,0))</f>
        <v/>
      </c>
      <c r="Z98" s="11">
        <f>IF(A98="","",IF(AND(F98&lt;&gt;"",OR(G98="Privato",G98="Impresa costruttrice")),"Sì","Verificare"))</f>
        <v/>
      </c>
      <c r="AA98" s="7" t="n"/>
    </row>
    <row r="99" ht="30" customHeight="1">
      <c r="A99" s="5" t="n"/>
      <c r="B99" s="26" t="n"/>
      <c r="C99" s="7" t="n"/>
      <c r="D99" s="7" t="n"/>
      <c r="E99" s="7" t="n"/>
      <c r="F99" s="5" t="n"/>
      <c r="G99" s="5" t="n"/>
      <c r="H99" s="27" t="n"/>
      <c r="I99" s="27" t="n"/>
      <c r="J99" s="30">
        <f>IF(I99="","",I99*(1+'Parametri'!$B$10)*'Parametri'!$B$9)</f>
        <v/>
      </c>
      <c r="K99" s="31">
        <f>IF(G99="","",'Parametri'!$B$11)</f>
        <v/>
      </c>
      <c r="L99" s="30">
        <f>IF(OR(G99="",I99=""),"",IF(G99="Privato",MAX(J99*K99,'Parametri'!$B$13),0))</f>
        <v/>
      </c>
      <c r="M99" s="30">
        <f>IF(G99="","",IF(G99="Privato",IFERROR(VLOOKUP(G99,'Parametri'!$A$5:$E$6,4,0),0),0))</f>
        <v/>
      </c>
      <c r="N99" s="30">
        <f>IF(G99="","",IF(G99="Privato",IFERROR(VLOOKUP(G99,'Parametri'!$A$5:$E$6,5,0),0),0))</f>
        <v/>
      </c>
      <c r="O99" s="30">
        <f>IF(OR(G99="",H99=""),"",IF(G99="Impresa costruttrice",H99*IFERROR(VLOOKUP(G99,'Parametri'!$A$5:$E$6,2,0),0),0))</f>
        <v/>
      </c>
      <c r="P99" s="30">
        <f>IF(G99="","",IF(G99="Impresa costruttrice",IFERROR(VLOOKUP(G99,'Parametri'!$A$5:$E$6,3,0),0),0))</f>
        <v/>
      </c>
      <c r="Q99" s="30">
        <f>IF(G99="","",IF(G99="Impresa costruttrice",IFERROR(VLOOKUP(G99,'Parametri'!$A$5:$E$6,4,0),0),0))</f>
        <v/>
      </c>
      <c r="R99" s="30">
        <f>IF(G99="","",IF(G99="Impresa costruttrice",IFERROR(VLOOKUP(G99,'Parametri'!$A$5:$E$6,5,0),0),0))</f>
        <v/>
      </c>
      <c r="S99" s="30">
        <f>IF(T99="","",T99*'Parametri'!$B$12)</f>
        <v/>
      </c>
      <c r="T99" s="27" t="n"/>
      <c r="U99" s="30">
        <f>IF(A99="","",SUM(L99:T99))</f>
        <v/>
      </c>
      <c r="V99" s="27" t="n"/>
      <c r="W99" s="30">
        <f>IF(H99="","",H99*'Parametri'!$B$14*(1+'Parametri'!$B$15))</f>
        <v/>
      </c>
      <c r="X99" s="30">
        <f>IF(A99="","",SUM(V99:W99))</f>
        <v/>
      </c>
      <c r="Y99" s="30">
        <f>IF(OR(A99="",H99=""),"",U99+X99+MAX(H99-T99,0))</f>
        <v/>
      </c>
      <c r="Z99" s="14">
        <f>IF(A99="","",IF(AND(F99&lt;&gt;"",OR(G99="Privato",G99="Impresa costruttrice")),"Sì","Verificare"))</f>
        <v/>
      </c>
      <c r="AA99" s="7" t="n"/>
    </row>
    <row r="100" ht="30" customHeight="1">
      <c r="A100" s="5" t="n"/>
      <c r="B100" s="26" t="n"/>
      <c r="C100" s="7" t="n"/>
      <c r="D100" s="7" t="n"/>
      <c r="E100" s="7" t="n"/>
      <c r="F100" s="5" t="n"/>
      <c r="G100" s="5" t="n"/>
      <c r="H100" s="27" t="n"/>
      <c r="I100" s="27" t="n"/>
      <c r="J100" s="28">
        <f>IF(I100="","",I100*(1+'Parametri'!$B$10)*'Parametri'!$B$9)</f>
        <v/>
      </c>
      <c r="K100" s="29">
        <f>IF(G100="","",'Parametri'!$B$11)</f>
        <v/>
      </c>
      <c r="L100" s="28">
        <f>IF(OR(G100="",I100=""),"",IF(G100="Privato",MAX(J100*K100,'Parametri'!$B$13),0))</f>
        <v/>
      </c>
      <c r="M100" s="28">
        <f>IF(G100="","",IF(G100="Privato",IFERROR(VLOOKUP(G100,'Parametri'!$A$5:$E$6,4,0),0),0))</f>
        <v/>
      </c>
      <c r="N100" s="28">
        <f>IF(G100="","",IF(G100="Privato",IFERROR(VLOOKUP(G100,'Parametri'!$A$5:$E$6,5,0),0),0))</f>
        <v/>
      </c>
      <c r="O100" s="28">
        <f>IF(OR(G100="",H100=""),"",IF(G100="Impresa costruttrice",H100*IFERROR(VLOOKUP(G100,'Parametri'!$A$5:$E$6,2,0),0),0))</f>
        <v/>
      </c>
      <c r="P100" s="28">
        <f>IF(G100="","",IF(G100="Impresa costruttrice",IFERROR(VLOOKUP(G100,'Parametri'!$A$5:$E$6,3,0),0),0))</f>
        <v/>
      </c>
      <c r="Q100" s="28">
        <f>IF(G100="","",IF(G100="Impresa costruttrice",IFERROR(VLOOKUP(G100,'Parametri'!$A$5:$E$6,4,0),0),0))</f>
        <v/>
      </c>
      <c r="R100" s="28">
        <f>IF(G100="","",IF(G100="Impresa costruttrice",IFERROR(VLOOKUP(G100,'Parametri'!$A$5:$E$6,5,0),0),0))</f>
        <v/>
      </c>
      <c r="S100" s="28">
        <f>IF(T100="","",T100*'Parametri'!$B$12)</f>
        <v/>
      </c>
      <c r="T100" s="27" t="n"/>
      <c r="U100" s="28">
        <f>IF(A100="","",SUM(L100:T100))</f>
        <v/>
      </c>
      <c r="V100" s="27" t="n"/>
      <c r="W100" s="28">
        <f>IF(H100="","",H100*'Parametri'!$B$14*(1+'Parametri'!$B$15))</f>
        <v/>
      </c>
      <c r="X100" s="28">
        <f>IF(A100="","",SUM(V100:W100))</f>
        <v/>
      </c>
      <c r="Y100" s="28">
        <f>IF(OR(A100="",H100=""),"",U100+X100+MAX(H100-T100,0))</f>
        <v/>
      </c>
      <c r="Z100" s="11">
        <f>IF(A100="","",IF(AND(F100&lt;&gt;"",OR(G100="Privato",G100="Impresa costruttrice")),"Sì","Verificare"))</f>
        <v/>
      </c>
      <c r="AA100" s="7" t="n"/>
    </row>
    <row r="101" ht="30" customHeight="1">
      <c r="A101" s="5" t="n"/>
      <c r="B101" s="26" t="n"/>
      <c r="C101" s="7" t="n"/>
      <c r="D101" s="7" t="n"/>
      <c r="E101" s="7" t="n"/>
      <c r="F101" s="5" t="n"/>
      <c r="G101" s="5" t="n"/>
      <c r="H101" s="27" t="n"/>
      <c r="I101" s="27" t="n"/>
      <c r="J101" s="30">
        <f>IF(I101="","",I101*(1+'Parametri'!$B$10)*'Parametri'!$B$9)</f>
        <v/>
      </c>
      <c r="K101" s="31">
        <f>IF(G101="","",'Parametri'!$B$11)</f>
        <v/>
      </c>
      <c r="L101" s="30">
        <f>IF(OR(G101="",I101=""),"",IF(G101="Privato",MAX(J101*K101,'Parametri'!$B$13),0))</f>
        <v/>
      </c>
      <c r="M101" s="30">
        <f>IF(G101="","",IF(G101="Privato",IFERROR(VLOOKUP(G101,'Parametri'!$A$5:$E$6,4,0),0),0))</f>
        <v/>
      </c>
      <c r="N101" s="30">
        <f>IF(G101="","",IF(G101="Privato",IFERROR(VLOOKUP(G101,'Parametri'!$A$5:$E$6,5,0),0),0))</f>
        <v/>
      </c>
      <c r="O101" s="30">
        <f>IF(OR(G101="",H101=""),"",IF(G101="Impresa costruttrice",H101*IFERROR(VLOOKUP(G101,'Parametri'!$A$5:$E$6,2,0),0),0))</f>
        <v/>
      </c>
      <c r="P101" s="30">
        <f>IF(G101="","",IF(G101="Impresa costruttrice",IFERROR(VLOOKUP(G101,'Parametri'!$A$5:$E$6,3,0),0),0))</f>
        <v/>
      </c>
      <c r="Q101" s="30">
        <f>IF(G101="","",IF(G101="Impresa costruttrice",IFERROR(VLOOKUP(G101,'Parametri'!$A$5:$E$6,4,0),0),0))</f>
        <v/>
      </c>
      <c r="R101" s="30">
        <f>IF(G101="","",IF(G101="Impresa costruttrice",IFERROR(VLOOKUP(G101,'Parametri'!$A$5:$E$6,5,0),0),0))</f>
        <v/>
      </c>
      <c r="S101" s="30">
        <f>IF(T101="","",T101*'Parametri'!$B$12)</f>
        <v/>
      </c>
      <c r="T101" s="27" t="n"/>
      <c r="U101" s="30">
        <f>IF(A101="","",SUM(L101:T101))</f>
        <v/>
      </c>
      <c r="V101" s="27" t="n"/>
      <c r="W101" s="30">
        <f>IF(H101="","",H101*'Parametri'!$B$14*(1+'Parametri'!$B$15))</f>
        <v/>
      </c>
      <c r="X101" s="30">
        <f>IF(A101="","",SUM(V101:W101))</f>
        <v/>
      </c>
      <c r="Y101" s="30">
        <f>IF(OR(A101="",H101=""),"",U101+X101+MAX(H101-T101,0))</f>
        <v/>
      </c>
      <c r="Z101" s="14">
        <f>IF(A101="","",IF(AND(F101&lt;&gt;"",OR(G101="Privato",G101="Impresa costruttrice")),"Sì","Verificare"))</f>
        <v/>
      </c>
      <c r="AA101" s="7" t="n"/>
    </row>
    <row r="102" ht="30" customHeight="1">
      <c r="A102" s="5" t="n"/>
      <c r="B102" s="26" t="n"/>
      <c r="C102" s="7" t="n"/>
      <c r="D102" s="7" t="n"/>
      <c r="E102" s="7" t="n"/>
      <c r="F102" s="5" t="n"/>
      <c r="G102" s="5" t="n"/>
      <c r="H102" s="27" t="n"/>
      <c r="I102" s="27" t="n"/>
      <c r="J102" s="28">
        <f>IF(I102="","",I102*(1+'Parametri'!$B$10)*'Parametri'!$B$9)</f>
        <v/>
      </c>
      <c r="K102" s="29">
        <f>IF(G102="","",'Parametri'!$B$11)</f>
        <v/>
      </c>
      <c r="L102" s="28">
        <f>IF(OR(G102="",I102=""),"",IF(G102="Privato",MAX(J102*K102,'Parametri'!$B$13),0))</f>
        <v/>
      </c>
      <c r="M102" s="28">
        <f>IF(G102="","",IF(G102="Privato",IFERROR(VLOOKUP(G102,'Parametri'!$A$5:$E$6,4,0),0),0))</f>
        <v/>
      </c>
      <c r="N102" s="28">
        <f>IF(G102="","",IF(G102="Privato",IFERROR(VLOOKUP(G102,'Parametri'!$A$5:$E$6,5,0),0),0))</f>
        <v/>
      </c>
      <c r="O102" s="28">
        <f>IF(OR(G102="",H102=""),"",IF(G102="Impresa costruttrice",H102*IFERROR(VLOOKUP(G102,'Parametri'!$A$5:$E$6,2,0),0),0))</f>
        <v/>
      </c>
      <c r="P102" s="28">
        <f>IF(G102="","",IF(G102="Impresa costruttrice",IFERROR(VLOOKUP(G102,'Parametri'!$A$5:$E$6,3,0),0),0))</f>
        <v/>
      </c>
      <c r="Q102" s="28">
        <f>IF(G102="","",IF(G102="Impresa costruttrice",IFERROR(VLOOKUP(G102,'Parametri'!$A$5:$E$6,4,0),0),0))</f>
        <v/>
      </c>
      <c r="R102" s="28">
        <f>IF(G102="","",IF(G102="Impresa costruttrice",IFERROR(VLOOKUP(G102,'Parametri'!$A$5:$E$6,5,0),0),0))</f>
        <v/>
      </c>
      <c r="S102" s="28">
        <f>IF(T102="","",T102*'Parametri'!$B$12)</f>
        <v/>
      </c>
      <c r="T102" s="27" t="n"/>
      <c r="U102" s="28">
        <f>IF(A102="","",SUM(L102:T102))</f>
        <v/>
      </c>
      <c r="V102" s="27" t="n"/>
      <c r="W102" s="28">
        <f>IF(H102="","",H102*'Parametri'!$B$14*(1+'Parametri'!$B$15))</f>
        <v/>
      </c>
      <c r="X102" s="28">
        <f>IF(A102="","",SUM(V102:W102))</f>
        <v/>
      </c>
      <c r="Y102" s="28">
        <f>IF(OR(A102="",H102=""),"",U102+X102+MAX(H102-T102,0))</f>
        <v/>
      </c>
      <c r="Z102" s="11">
        <f>IF(A102="","",IF(AND(F102&lt;&gt;"",OR(G102="Privato",G102="Impresa costruttrice")),"Sì","Verificare"))</f>
        <v/>
      </c>
      <c r="AA102" s="7" t="n"/>
    </row>
    <row r="103" ht="30" customHeight="1">
      <c r="A103" s="5" t="n"/>
      <c r="B103" s="26" t="n"/>
      <c r="C103" s="7" t="n"/>
      <c r="D103" s="7" t="n"/>
      <c r="E103" s="7" t="n"/>
      <c r="F103" s="5" t="n"/>
      <c r="G103" s="5" t="n"/>
      <c r="H103" s="27" t="n"/>
      <c r="I103" s="27" t="n"/>
      <c r="J103" s="30">
        <f>IF(I103="","",I103*(1+'Parametri'!$B$10)*'Parametri'!$B$9)</f>
        <v/>
      </c>
      <c r="K103" s="31">
        <f>IF(G103="","",'Parametri'!$B$11)</f>
        <v/>
      </c>
      <c r="L103" s="30">
        <f>IF(OR(G103="",I103=""),"",IF(G103="Privato",MAX(J103*K103,'Parametri'!$B$13),0))</f>
        <v/>
      </c>
      <c r="M103" s="30">
        <f>IF(G103="","",IF(G103="Privato",IFERROR(VLOOKUP(G103,'Parametri'!$A$5:$E$6,4,0),0),0))</f>
        <v/>
      </c>
      <c r="N103" s="30">
        <f>IF(G103="","",IF(G103="Privato",IFERROR(VLOOKUP(G103,'Parametri'!$A$5:$E$6,5,0),0),0))</f>
        <v/>
      </c>
      <c r="O103" s="30">
        <f>IF(OR(G103="",H103=""),"",IF(G103="Impresa costruttrice",H103*IFERROR(VLOOKUP(G103,'Parametri'!$A$5:$E$6,2,0),0),0))</f>
        <v/>
      </c>
      <c r="P103" s="30">
        <f>IF(G103="","",IF(G103="Impresa costruttrice",IFERROR(VLOOKUP(G103,'Parametri'!$A$5:$E$6,3,0),0),0))</f>
        <v/>
      </c>
      <c r="Q103" s="30">
        <f>IF(G103="","",IF(G103="Impresa costruttrice",IFERROR(VLOOKUP(G103,'Parametri'!$A$5:$E$6,4,0),0),0))</f>
        <v/>
      </c>
      <c r="R103" s="30">
        <f>IF(G103="","",IF(G103="Impresa costruttrice",IFERROR(VLOOKUP(G103,'Parametri'!$A$5:$E$6,5,0),0),0))</f>
        <v/>
      </c>
      <c r="S103" s="30">
        <f>IF(T103="","",T103*'Parametri'!$B$12)</f>
        <v/>
      </c>
      <c r="T103" s="27" t="n"/>
      <c r="U103" s="30">
        <f>IF(A103="","",SUM(L103:T103))</f>
        <v/>
      </c>
      <c r="V103" s="27" t="n"/>
      <c r="W103" s="30">
        <f>IF(H103="","",H103*'Parametri'!$B$14*(1+'Parametri'!$B$15))</f>
        <v/>
      </c>
      <c r="X103" s="30">
        <f>IF(A103="","",SUM(V103:W103))</f>
        <v/>
      </c>
      <c r="Y103" s="30">
        <f>IF(OR(A103="",H103=""),"",U103+X103+MAX(H103-T103,0))</f>
        <v/>
      </c>
      <c r="Z103" s="14">
        <f>IF(A103="","",IF(AND(F103&lt;&gt;"",OR(G103="Privato",G103="Impresa costruttrice")),"Sì","Verificare"))</f>
        <v/>
      </c>
      <c r="AA103" s="7" t="n"/>
    </row>
  </sheetData>
  <autoFilter ref="A3:AA103"/>
  <mergeCells count="1">
    <mergeCell ref="A1:AA1"/>
  </mergeCells>
  <conditionalFormatting sqref="Z4:Z103">
    <cfRule type="expression" priority="1" dxfId="0" stopIfTrue="1">
      <formula>$Z4="Sì"</formula>
    </cfRule>
    <cfRule type="expression" priority="2" dxfId="1" stopIfTrue="1">
      <formula>$Z4="Verificare"</formula>
    </cfRule>
  </conditionalFormatting>
  <conditionalFormatting sqref="U4:Y103">
    <cfRule type="cellIs" priority="3" operator="greaterThan" dxfId="2">
      <formula>0</formula>
    </cfRule>
  </conditionalFormatting>
  <dataValidations count="2">
    <dataValidation sqref="G4:G103" showErrorMessage="1" showInputMessage="1" allowBlank="1" type="list">
      <formula1>"Privato,Impresa costruttrice"</formula1>
    </dataValidation>
    <dataValidation sqref="H4:H103 I4:I103 T4:T103 V4:V103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16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7" customWidth="1" min="1" max="1"/>
    <col width="18" customWidth="1" min="2" max="2"/>
    <col width="4" customWidth="1" min="3" max="3"/>
    <col width="30" customWidth="1" min="4" max="4"/>
    <col width="18" customWidth="1" min="5" max="5"/>
    <col width="4" customWidth="1" min="6" max="6"/>
    <col width="4" customWidth="1" min="7" max="7"/>
    <col width="4" customWidth="1" min="8" max="8"/>
    <col width="4" customWidth="1" min="9" max="9"/>
    <col width="4" customWidth="1" min="10" max="10"/>
    <col width="4" customWidth="1" min="11" max="11"/>
    <col width="4" customWidth="1" min="12" max="12"/>
  </cols>
  <sheetData>
    <row r="1" ht="28" customHeight="1">
      <c r="A1" s="1" t="inlineStr">
        <is>
          <t>Riepilogo imposte acquisto prima casa</t>
        </is>
      </c>
    </row>
    <row r="2">
      <c r="A2" s="2" t="inlineStr">
        <is>
          <t>Dashboard basata sulle pratiche compilate nel foglio Calcolo Acquisti.</t>
        </is>
      </c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</row>
    <row r="3" ht="22" customHeight="1"/>
    <row r="4" ht="22" customHeight="1">
      <c r="A4" s="15" t="inlineStr">
        <is>
          <t>Indicatore</t>
        </is>
      </c>
      <c r="B4" s="15" t="inlineStr">
        <is>
          <t>Valore</t>
        </is>
      </c>
      <c r="D4" s="15" t="inlineStr">
        <is>
          <t>Stima mutuo</t>
        </is>
      </c>
      <c r="E4" s="15" t="inlineStr">
        <is>
          <t>Valore</t>
        </is>
      </c>
    </row>
    <row r="5" ht="22" customHeight="1">
      <c r="A5" s="16" t="inlineStr">
        <is>
          <t>Numero totale pratiche (verifica Sì)</t>
        </is>
      </c>
      <c r="B5" s="17">
        <f>COUNTIF('Calcolo Acquisti'!$Z$4:$Z$103,"Sì")</f>
        <v/>
      </c>
      <c r="D5" s="18" t="inlineStr">
        <is>
          <t>Importo finanziato</t>
        </is>
      </c>
      <c r="E5" s="27" t="n">
        <v>220000</v>
      </c>
    </row>
    <row r="6" ht="22" customHeight="1">
      <c r="A6" s="18" t="inlineStr">
        <is>
          <t>Prezzo medio degli immobili</t>
        </is>
      </c>
      <c r="B6" s="30">
        <f>IFERROR(AVERAGE('Calcolo Acquisti'!$H$4:$H$103),0)</f>
        <v/>
      </c>
      <c r="D6" s="18" t="inlineStr">
        <is>
          <t>TAN annuo</t>
        </is>
      </c>
      <c r="E6" s="32" t="n">
        <v>0.031</v>
      </c>
    </row>
    <row r="7" ht="22" customHeight="1">
      <c r="A7" s="16" t="inlineStr">
        <is>
          <t>Imposte totali</t>
        </is>
      </c>
      <c r="B7" s="28">
        <f>SUM('Calcolo Acquisti'!$U$4:$U$103)</f>
        <v/>
      </c>
      <c r="D7" s="18" t="inlineStr">
        <is>
          <t>Durata in anni</t>
        </is>
      </c>
      <c r="E7" s="20" t="n">
        <v>25</v>
      </c>
    </row>
    <row r="8" ht="22" customHeight="1">
      <c r="A8" s="18" t="inlineStr">
        <is>
          <t>Esborso medio complessivo</t>
        </is>
      </c>
      <c r="B8" s="30">
        <f>IFERROR(AVERAGE('Calcolo Acquisti'!$Y$4:$Y$103),0)</f>
        <v/>
      </c>
      <c r="D8" s="18" t="inlineStr">
        <is>
          <t>Rata mensile stimata</t>
        </is>
      </c>
      <c r="E8" s="30">
        <f>IF(OR(E5="",E6="",E7=""),"",IFERROR(PMT(E6/12,E7*12,-E5),0))</f>
        <v/>
      </c>
    </row>
    <row r="9">
      <c r="A9" s="16" t="inlineStr">
        <is>
          <t>Totale IVA versata</t>
        </is>
      </c>
      <c r="B9" s="28">
        <f>SUM('Calcolo Acquisti'!$O$4:$O$103)</f>
        <v/>
      </c>
    </row>
    <row r="10">
      <c r="A10" s="18" t="inlineStr">
        <is>
          <t>Totale imposta di registro</t>
        </is>
      </c>
      <c r="B10" s="30">
        <f>SUM('Calcolo Acquisti'!$L$4:$L$103,'Calcolo Acquisti'!$P$4:$P$103)</f>
        <v/>
      </c>
    </row>
    <row r="11">
      <c r="A11" s="16" t="inlineStr">
        <is>
          <t>Incidenza media imposte sul prezzo</t>
        </is>
      </c>
      <c r="B11" s="29">
        <f>IFERROR(B7/B6,0)</f>
        <v/>
      </c>
      <c r="D11" s="15" t="inlineStr">
        <is>
          <t>Componente imposte</t>
        </is>
      </c>
      <c r="E11" s="15" t="inlineStr">
        <is>
          <t>Importo</t>
        </is>
      </c>
    </row>
    <row r="12">
      <c r="A12" s="18" t="inlineStr">
        <is>
          <t>Acquisti da privato</t>
        </is>
      </c>
      <c r="B12" s="21">
        <f>COUNTIF('Calcolo Acquisti'!$G$4:$G$103,"Privato")</f>
        <v/>
      </c>
      <c r="D12" s="22" t="inlineStr">
        <is>
          <t>Imposta di registro</t>
        </is>
      </c>
      <c r="E12" s="28">
        <f>SUM('Calcolo Acquisti'!$L$4:$L$103,'Calcolo Acquisti'!$P$4:$P$103)</f>
        <v/>
      </c>
    </row>
    <row r="13">
      <c r="A13" s="16" t="inlineStr">
        <is>
          <t>Acquisti da impresa</t>
        </is>
      </c>
      <c r="B13" s="17">
        <f>COUNTIF('Calcolo Acquisti'!$G$4:$G$103,"Impresa costruttrice")</f>
        <v/>
      </c>
      <c r="D13" s="23" t="inlineStr">
        <is>
          <t>IVA prima casa</t>
        </is>
      </c>
      <c r="E13" s="30">
        <f>SUM('Calcolo Acquisti'!$O$4:$O$103)</f>
        <v/>
      </c>
    </row>
    <row r="14">
      <c r="D14" s="22" t="inlineStr">
        <is>
          <t>Imposta ipotecaria</t>
        </is>
      </c>
      <c r="E14" s="28">
        <f>SUM('Calcolo Acquisti'!$M$4:$M$103,'Calcolo Acquisti'!$Q$4:$Q$103)</f>
        <v/>
      </c>
    </row>
    <row r="15">
      <c r="D15" s="23" t="inlineStr">
        <is>
          <t>Imposta catastale</t>
        </is>
      </c>
      <c r="E15" s="30">
        <f>SUM('Calcolo Acquisti'!$N$4:$N$103,'Calcolo Acquisti'!$R$4:$R$103)</f>
        <v/>
      </c>
    </row>
    <row r="16">
      <c r="D16" s="22" t="inlineStr">
        <is>
          <t>Imposta sostitutiva mutuo</t>
        </is>
      </c>
      <c r="E16" s="28">
        <f>SUM('Calcolo Acquisti'!$S$4:$S$103)</f>
        <v/>
      </c>
    </row>
  </sheetData>
  <mergeCells count="1">
    <mergeCell ref="A1:L1"/>
  </mergeCells>
  <conditionalFormatting sqref="B5:B13">
    <cfRule type="cellIs" priority="1" operator="greaterThan" dxfId="2">
      <formula>0</formula>
    </cfRule>
  </conditionalFormatting>
  <conditionalFormatting sqref="E8">
    <cfRule type="cellIs" priority="2" operator="greaterThan" dxfId="2">
      <formula>0</formula>
    </cfRule>
  </conditionalFormatting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18" customWidth="1" min="2" max="2"/>
    <col width="18" customWidth="1" min="3" max="3"/>
    <col width="21" customWidth="1" min="4" max="4"/>
    <col width="20" customWidth="1" min="5" max="5"/>
  </cols>
  <sheetData>
    <row r="1" ht="28" customHeight="1">
      <c r="A1" s="1" t="inlineStr">
        <is>
          <t>Parametri modificabili per il calcolo</t>
        </is>
      </c>
    </row>
    <row r="2">
      <c r="A2" s="2" t="inlineStr">
        <is>
          <t>Le celle gialle sono modificabili e incidono sui calcoli del foglio principale.</t>
        </is>
      </c>
      <c r="B2" s="3" t="n"/>
      <c r="C2" s="3" t="n"/>
      <c r="D2" s="3" t="n"/>
      <c r="E2" s="3" t="n"/>
    </row>
    <row r="3"/>
    <row r="4">
      <c r="A4" s="4" t="inlineStr">
        <is>
          <t>Tipologia</t>
        </is>
      </c>
      <c r="B4" s="4" t="inlineStr">
        <is>
          <t>Aliquota IVA</t>
        </is>
      </c>
      <c r="C4" s="4" t="inlineStr">
        <is>
          <t>Registro fissa</t>
        </is>
      </c>
      <c r="D4" s="4" t="inlineStr">
        <is>
          <t>Ipotecaria fissa</t>
        </is>
      </c>
      <c r="E4" s="4" t="inlineStr">
        <is>
          <t>Catastale fissa</t>
        </is>
      </c>
    </row>
    <row r="5">
      <c r="A5" s="5" t="inlineStr">
        <is>
          <t>Privato</t>
        </is>
      </c>
      <c r="B5" s="32" t="n">
        <v>0</v>
      </c>
      <c r="C5" s="27" t="n">
        <v>0</v>
      </c>
      <c r="D5" s="27" t="n">
        <v>50</v>
      </c>
      <c r="E5" s="27" t="n">
        <v>50</v>
      </c>
    </row>
    <row r="6">
      <c r="A6" s="5" t="inlineStr">
        <is>
          <t>Impresa costruttrice</t>
        </is>
      </c>
      <c r="B6" s="32" t="n">
        <v>0.04</v>
      </c>
      <c r="C6" s="27" t="n">
        <v>200</v>
      </c>
      <c r="D6" s="27" t="n">
        <v>200</v>
      </c>
      <c r="E6" s="27" t="n">
        <v>200</v>
      </c>
    </row>
    <row r="7"/>
    <row r="8">
      <c r="A8" s="15" t="inlineStr">
        <is>
          <t>Parametro</t>
        </is>
      </c>
      <c r="B8" s="15" t="inlineStr">
        <is>
          <t>Valore</t>
        </is>
      </c>
    </row>
    <row r="9">
      <c r="A9" s="22" t="inlineStr">
        <is>
          <t>Moltiplicatore rendita prima casa</t>
        </is>
      </c>
      <c r="B9" s="20" t="n">
        <v>110</v>
      </c>
    </row>
    <row r="10">
      <c r="A10" s="23" t="inlineStr">
        <is>
          <t>Rivalutazione rendita catastale</t>
        </is>
      </c>
      <c r="B10" s="32" t="n">
        <v>0.05</v>
      </c>
    </row>
    <row r="11">
      <c r="A11" s="22" t="inlineStr">
        <is>
          <t>Imposta registro prima casa</t>
        </is>
      </c>
      <c r="B11" s="32" t="n">
        <v>0.02</v>
      </c>
    </row>
    <row r="12">
      <c r="A12" s="23" t="inlineStr">
        <is>
          <t>Imposta sostitutiva mutuo prima casa</t>
        </is>
      </c>
      <c r="B12" s="32" t="n">
        <v>0.0025</v>
      </c>
    </row>
    <row r="13">
      <c r="A13" s="22" t="inlineStr">
        <is>
          <t>Imposta registro minima</t>
        </is>
      </c>
      <c r="B13" s="27" t="n">
        <v>1000</v>
      </c>
    </row>
    <row r="14">
      <c r="A14" s="23" t="inlineStr">
        <is>
          <t>Provvigione agenzia standard</t>
        </is>
      </c>
      <c r="B14" s="32" t="n">
        <v>0.03</v>
      </c>
    </row>
    <row r="15">
      <c r="A15" s="22" t="inlineStr">
        <is>
          <t>Aliquota IVA provvigione</t>
        </is>
      </c>
      <c r="B15" s="32" t="n">
        <v>0.22</v>
      </c>
    </row>
    <row r="16"/>
    <row r="17"/>
    <row r="18" ht="44" customHeight="1">
      <c r="A18" s="24" t="inlineStr">
        <is>
          <t>Avvertenza</t>
        </is>
      </c>
      <c r="B18" s="25" t="inlineStr">
        <is>
          <t>Il calcolo è indicativo e deve essere verificato con notaio, Agenzia delle Entrate e documentazione catastale aggiornata.</t>
        </is>
      </c>
    </row>
  </sheetData>
  <mergeCells count="1">
    <mergeCell ref="A1:E1"/>
  </mergeCells>
  <dataValidations count="2">
    <dataValidation sqref="B5:B6 B10:B12 B14:B15" showErrorMessage="1" showInputMessage="1" allowBlank="0" type="decimal" operator="between">
      <formula1>0</formula1>
      <formula2>1</formula2>
    </dataValidation>
    <dataValidation sqref="C5:E6 B9:B13" showErrorMessage="1" showInputMessage="1" allowBlank="0" type="decimal" operator="greaterThanOrEqual">
      <formula1>0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2026-10-02T18:44:13Z</dcterms:created>
  <dcterms:modified xmlns:dcterms="http://purl.org/dc/terms/" xmlns:xsi="http://www.w3.org/2001/XMLSchema-instance" xsi:type="dcterms:W3CDTF">2026-10-02T18:44:13Z</dcterms:modified>
</cp:coreProperties>
</file>