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lancio Preventivo" sheetId="1" state="visible" r:id="rId1"/>
    <sheet xmlns:r="http://schemas.openxmlformats.org/officeDocument/2006/relationships" name="Riparto Condomini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374151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164" fontId="6" fillId="6" borderId="1" applyAlignment="1" pivotButton="0" quotePrefix="0" xfId="0">
      <alignment horizontal="center" vertical="center"/>
    </xf>
    <xf numFmtId="165" fontId="6" fillId="6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5" fillId="0" borderId="0" pivotButton="0" quotePrefix="0" xfId="0"/>
    <xf numFmtId="0" fontId="5" fillId="4" borderId="1" pivotButton="0" quotePrefix="0" xfId="0"/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Preventivo 2026 vs Consuntivo 2025 per Voce di Spesa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'Bilancio Preventivo'!D3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'Bilancio Preventivo'!$A$4:$A$13</f>
            </numRef>
          </cat>
          <val>
            <numRef>
              <f>'Bilancio Preventivo'!$D$4:$D$13</f>
            </numRef>
          </val>
        </ser>
        <ser>
          <idx val="1"/>
          <order val="1"/>
          <tx>
            <strRef>
              <f>'Bilancio Preventivo'!E3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'Bilancio Preventivo'!$A$4:$A$13</f>
            </numRef>
          </cat>
          <val>
            <numRef>
              <f>'Bilancio Preventivo'!$E$4:$E$13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Voce di Spesa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Ripartizione Spesa Preventivata per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'Dashboard'!$A$13:$A$19</f>
            </numRef>
          </cat>
          <val>
            <numRef>
              <f>'Dashboard'!$B$13:$B$19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6" customWidth="1" min="2" max="2"/>
    <col width="24" customWidth="1" min="3" max="3"/>
    <col width="22" customWidth="1" min="4" max="4"/>
    <col width="22" customWidth="1" min="5" max="5"/>
    <col width="16" customWidth="1" min="6" max="6"/>
    <col width="14" customWidth="1" min="7" max="7"/>
    <col width="14" customWidth="1" min="8" max="8"/>
    <col width="26" customWidth="1" min="9" max="9"/>
  </cols>
  <sheetData>
    <row r="1">
      <c r="A1" s="1" t="inlineStr">
        <is>
          <t>BILANCIO PREVENTIVO CONDOMINIALE - Condominio Via Roma 12, Milano - Anno 2026</t>
        </is>
      </c>
    </row>
    <row r="2">
      <c r="A2" s="2" t="inlineStr">
        <is>
          <t>Amministratore: Studio Immobiliare Verdi SRL - P.IVA 01234567890</t>
        </is>
      </c>
    </row>
    <row r="3">
      <c r="A3" s="3" t="inlineStr">
        <is>
          <t>Voce di Spesa</t>
        </is>
      </c>
      <c r="B3" s="3" t="inlineStr">
        <is>
          <t>Categoria</t>
        </is>
      </c>
      <c r="C3" s="3" t="inlineStr">
        <is>
          <t>Fornitore</t>
        </is>
      </c>
      <c r="D3" s="3" t="inlineStr">
        <is>
          <t>Importo Preventivo 2026 (€)</t>
        </is>
      </c>
      <c r="E3" s="3" t="inlineStr">
        <is>
          <t>Importo Consuntivo 2025 (€)</t>
        </is>
      </c>
      <c r="F3" s="3" t="inlineStr">
        <is>
          <t>Differenza (€)</t>
        </is>
      </c>
      <c r="G3" s="3" t="inlineStr">
        <is>
          <t>Variazione %</t>
        </is>
      </c>
      <c r="H3" s="3" t="inlineStr">
        <is>
          <t>% sul Totale</t>
        </is>
      </c>
      <c r="I3" s="3" t="inlineStr">
        <is>
          <t>Note</t>
        </is>
      </c>
    </row>
    <row r="4">
      <c r="A4" s="4" t="inlineStr">
        <is>
          <t>Manutenzione ordinaria parti comuni</t>
        </is>
      </c>
      <c r="B4" s="4" t="inlineStr">
        <is>
          <t>Manutenzione</t>
        </is>
      </c>
      <c r="C4" s="4" t="inlineStr">
        <is>
          <t>Edil Rossi SRL</t>
        </is>
      </c>
      <c r="D4" s="5" t="n">
        <v>4200</v>
      </c>
      <c r="E4" s="6" t="n">
        <v>3900</v>
      </c>
      <c r="F4" s="6">
        <f>D4-E4</f>
        <v/>
      </c>
      <c r="G4" s="7">
        <f>IFERROR(F4/E4,0)</f>
        <v/>
      </c>
      <c r="H4" s="7">
        <f>IFERROR(D4/$D$14,0)</f>
        <v/>
      </c>
      <c r="I4" s="4" t="inlineStr">
        <is>
          <t>Interventi programmati</t>
        </is>
      </c>
    </row>
    <row r="5">
      <c r="A5" s="8" t="inlineStr">
        <is>
          <t>Pulizia scale e androni</t>
        </is>
      </c>
      <c r="B5" s="8" t="inlineStr">
        <is>
          <t>Pulizia</t>
        </is>
      </c>
      <c r="C5" s="8" t="inlineStr">
        <is>
          <t>Clean Service Milano</t>
        </is>
      </c>
      <c r="D5" s="5" t="n">
        <v>3600</v>
      </c>
      <c r="E5" s="9" t="n">
        <v>3500</v>
      </c>
      <c r="F5" s="9">
        <f>D5-E5</f>
        <v/>
      </c>
      <c r="G5" s="10">
        <f>IFERROR(F5/E5,0)</f>
        <v/>
      </c>
      <c r="H5" s="10">
        <f>IFERROR(D5/$D$14,0)</f>
        <v/>
      </c>
      <c r="I5" s="8" t="inlineStr">
        <is>
          <t>Contratto annuale</t>
        </is>
      </c>
    </row>
    <row r="6">
      <c r="A6" s="4" t="inlineStr">
        <is>
          <t>Energia elettrica parti comuni</t>
        </is>
      </c>
      <c r="B6" s="4" t="inlineStr">
        <is>
          <t>Utenze</t>
        </is>
      </c>
      <c r="C6" s="4" t="inlineStr">
        <is>
          <t>Enel Energia</t>
        </is>
      </c>
      <c r="D6" s="5" t="n">
        <v>2800</v>
      </c>
      <c r="E6" s="6" t="n">
        <v>2650</v>
      </c>
      <c r="F6" s="6">
        <f>D6-E6</f>
        <v/>
      </c>
      <c r="G6" s="7">
        <f>IFERROR(F6/E6,0)</f>
        <v/>
      </c>
      <c r="H6" s="7">
        <f>IFERROR(D6/$D$14,0)</f>
        <v/>
      </c>
      <c r="I6" s="4" t="inlineStr">
        <is>
          <t>Illuminazione scale e cortile</t>
        </is>
      </c>
    </row>
    <row r="7">
      <c r="A7" s="8" t="inlineStr">
        <is>
          <t>Acqua condominiale</t>
        </is>
      </c>
      <c r="B7" s="8" t="inlineStr">
        <is>
          <t>Utenze</t>
        </is>
      </c>
      <c r="C7" s="8" t="inlineStr">
        <is>
          <t>CAP Holding</t>
        </is>
      </c>
      <c r="D7" s="5" t="n">
        <v>1500</v>
      </c>
      <c r="E7" s="9" t="n">
        <v>1420</v>
      </c>
      <c r="F7" s="9">
        <f>D7-E7</f>
        <v/>
      </c>
      <c r="G7" s="10">
        <f>IFERROR(F7/E7,0)</f>
        <v/>
      </c>
      <c r="H7" s="10">
        <f>IFERROR(D7/$D$14,0)</f>
        <v/>
      </c>
      <c r="I7" s="8" t="inlineStr">
        <is>
          <t>Contatore comune</t>
        </is>
      </c>
    </row>
    <row r="8">
      <c r="A8" s="4" t="inlineStr">
        <is>
          <t>Assicurazione globale fabbricato</t>
        </is>
      </c>
      <c r="B8" s="4" t="inlineStr">
        <is>
          <t>Assicurazione</t>
        </is>
      </c>
      <c r="C8" s="4" t="inlineStr">
        <is>
          <t>Generali Italia</t>
        </is>
      </c>
      <c r="D8" s="5" t="n">
        <v>2100</v>
      </c>
      <c r="E8" s="6" t="n">
        <v>2050</v>
      </c>
      <c r="F8" s="6">
        <f>D8-E8</f>
        <v/>
      </c>
      <c r="G8" s="7">
        <f>IFERROR(F8/E8,0)</f>
        <v/>
      </c>
      <c r="H8" s="7">
        <f>IFERROR(D8/$D$14,0)</f>
        <v/>
      </c>
      <c r="I8" s="4" t="inlineStr">
        <is>
          <t>Polizza incendio e RC</t>
        </is>
      </c>
    </row>
    <row r="9">
      <c r="A9" s="8" t="inlineStr">
        <is>
          <t>Compenso amministratore</t>
        </is>
      </c>
      <c r="B9" s="8" t="inlineStr">
        <is>
          <t>Amministrazione</t>
        </is>
      </c>
      <c r="C9" s="8" t="inlineStr">
        <is>
          <t>Studio Immobiliare Verdi SRL</t>
        </is>
      </c>
      <c r="D9" s="5" t="n">
        <v>3200</v>
      </c>
      <c r="E9" s="9" t="n">
        <v>3100</v>
      </c>
      <c r="F9" s="9">
        <f>D9-E9</f>
        <v/>
      </c>
      <c r="G9" s="10">
        <f>IFERROR(F9/E9,0)</f>
        <v/>
      </c>
      <c r="H9" s="10">
        <f>IFERROR(D9/$D$14,0)</f>
        <v/>
      </c>
      <c r="I9" s="8" t="inlineStr">
        <is>
          <t>Mandato annuale</t>
        </is>
      </c>
    </row>
    <row r="10">
      <c r="A10" s="4" t="inlineStr">
        <is>
          <t>Manutenzione ascensore</t>
        </is>
      </c>
      <c r="B10" s="4" t="inlineStr">
        <is>
          <t>Manutenzione</t>
        </is>
      </c>
      <c r="C10" s="4" t="inlineStr">
        <is>
          <t>Otis Service</t>
        </is>
      </c>
      <c r="D10" s="5" t="n">
        <v>1800</v>
      </c>
      <c r="E10" s="6" t="n">
        <v>1750</v>
      </c>
      <c r="F10" s="6">
        <f>D10-E10</f>
        <v/>
      </c>
      <c r="G10" s="7">
        <f>IFERROR(F10/E10,0)</f>
        <v/>
      </c>
      <c r="H10" s="7">
        <f>IFERROR(D10/$D$14,0)</f>
        <v/>
      </c>
      <c r="I10" s="4" t="inlineStr">
        <is>
          <t>Contratto full risk</t>
        </is>
      </c>
    </row>
    <row r="11">
      <c r="A11" s="8" t="inlineStr">
        <is>
          <t>Manutenzione area verde</t>
        </is>
      </c>
      <c r="B11" s="8" t="inlineStr">
        <is>
          <t>Verde</t>
        </is>
      </c>
      <c r="C11" s="8" t="inlineStr">
        <is>
          <t>Giardini Ferrari</t>
        </is>
      </c>
      <c r="D11" s="5" t="n">
        <v>1200</v>
      </c>
      <c r="E11" s="9" t="n">
        <v>1150</v>
      </c>
      <c r="F11" s="9">
        <f>D11-E11</f>
        <v/>
      </c>
      <c r="G11" s="10">
        <f>IFERROR(F11/E11,0)</f>
        <v/>
      </c>
      <c r="H11" s="10">
        <f>IFERROR(D11/$D$14,0)</f>
        <v/>
      </c>
      <c r="I11" s="8" t="inlineStr">
        <is>
          <t>Potatura e irrigazione</t>
        </is>
      </c>
    </row>
    <row r="12">
      <c r="A12" s="4" t="inlineStr">
        <is>
          <t>Fondo speciale lavori facciata</t>
        </is>
      </c>
      <c r="B12" s="4" t="inlineStr">
        <is>
          <t>Fondo Speciale</t>
        </is>
      </c>
      <c r="C12" s="4" t="inlineStr">
        <is>
          <t>Delibera assemblea</t>
        </is>
      </c>
      <c r="D12" s="5" t="n">
        <v>6000</v>
      </c>
      <c r="E12" s="6" t="n">
        <v>0</v>
      </c>
      <c r="F12" s="6">
        <f>D12-E12</f>
        <v/>
      </c>
      <c r="G12" s="7">
        <f>IFERROR(F12/E12,0)</f>
        <v/>
      </c>
      <c r="H12" s="7">
        <f>IFERROR(D12/$D$14,0)</f>
        <v/>
      </c>
      <c r="I12" s="4" t="inlineStr">
        <is>
          <t>Accantonamento art.1135 c.c.</t>
        </is>
      </c>
    </row>
    <row r="13">
      <c r="A13" s="8" t="inlineStr">
        <is>
          <t>TARI parti comuni</t>
        </is>
      </c>
      <c r="B13" s="8" t="inlineStr">
        <is>
          <t>Utenze</t>
        </is>
      </c>
      <c r="C13" s="8" t="inlineStr">
        <is>
          <t>Comune di Milano</t>
        </is>
      </c>
      <c r="D13" s="5" t="n">
        <v>900</v>
      </c>
      <c r="E13" s="9" t="n">
        <v>880</v>
      </c>
      <c r="F13" s="9">
        <f>D13-E13</f>
        <v/>
      </c>
      <c r="G13" s="10">
        <f>IFERROR(F13/E13,0)</f>
        <v/>
      </c>
      <c r="H13" s="10">
        <f>IFERROR(D13/$D$14,0)</f>
        <v/>
      </c>
      <c r="I13" s="8" t="inlineStr">
        <is>
          <t>Tributo rifiuti</t>
        </is>
      </c>
    </row>
    <row r="14">
      <c r="A14" s="11" t="inlineStr">
        <is>
          <t>TOTALE</t>
        </is>
      </c>
      <c r="B14" s="11" t="inlineStr"/>
      <c r="C14" s="11" t="inlineStr"/>
      <c r="D14" s="12">
        <f>SUM(D4:D13)</f>
        <v/>
      </c>
      <c r="E14" s="12">
        <f>SUM(E4:E13)</f>
        <v/>
      </c>
      <c r="F14" s="12">
        <f>D14-E14</f>
        <v/>
      </c>
      <c r="G14" s="13">
        <f>IFERROR(F14/E14,0)</f>
        <v/>
      </c>
      <c r="H14" s="13">
        <f>IFERROR(D14/$D$14,0)</f>
        <v/>
      </c>
      <c r="I14" s="11" t="inlineStr"/>
    </row>
  </sheetData>
  <mergeCells count="1">
    <mergeCell ref="A1:I1"/>
  </mergeCells>
  <conditionalFormatting sqref="G4:G13">
    <cfRule type="expression" priority="1" dxfId="0">
      <formula>G4&gt;0.1</formula>
    </cfRule>
    <cfRule type="expression" priority="2" dxfId="1">
      <formula>G4&lt;=0</formula>
    </cfRule>
  </conditionalFormatting>
  <dataValidations count="1">
    <dataValidation sqref="B4:B13" showErrorMessage="1" showInputMessage="1" allowBlank="1" type="list">
      <formula1>"Manutenzione,Pulizia,Utenze,Assicurazione,Amministrazione,Verde,Fondo Speciale"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12" customWidth="1" min="3" max="3"/>
    <col width="18" customWidth="1" min="4" max="4"/>
    <col width="15" customWidth="1" min="5" max="5"/>
    <col width="15" customWidth="1" min="6" max="6"/>
    <col width="15" customWidth="1" min="7" max="7"/>
    <col width="15" customWidth="1" min="8" max="8"/>
    <col width="17" customWidth="1" min="9" max="9"/>
    <col width="14" customWidth="1" min="10" max="10"/>
  </cols>
  <sheetData>
    <row r="1">
      <c r="A1" s="1" t="inlineStr">
        <is>
          <t>RIPARTO MILLESIMALE SPESE - Condominio Via Roma 12, Milano - Anno 2026</t>
        </is>
      </c>
    </row>
    <row r="2"/>
    <row r="3">
      <c r="A3" s="3" t="inlineStr">
        <is>
          <t>Condomino</t>
        </is>
      </c>
      <c r="B3" s="3" t="inlineStr">
        <is>
          <t>Unità Immobiliare</t>
        </is>
      </c>
      <c r="C3" s="3" t="inlineStr">
        <is>
          <t>Millesimi</t>
        </is>
      </c>
      <c r="D3" s="3" t="inlineStr">
        <is>
          <t>Quota Preventivo (€)</t>
        </is>
      </c>
      <c r="E3" s="3" t="inlineStr">
        <is>
          <t>Rata I Trim. (€)</t>
        </is>
      </c>
      <c r="F3" s="3" t="inlineStr">
        <is>
          <t>Rata II Trim. (€)</t>
        </is>
      </c>
      <c r="G3" s="3" t="inlineStr">
        <is>
          <t>Rata III Trim. (€)</t>
        </is>
      </c>
      <c r="H3" s="3" t="inlineStr">
        <is>
          <t>Rata IV Trim. (€)</t>
        </is>
      </c>
      <c r="I3" s="3" t="inlineStr">
        <is>
          <t>Totale Versato (€)</t>
        </is>
      </c>
      <c r="J3" s="3" t="inlineStr">
        <is>
          <t>Saldo (€)</t>
        </is>
      </c>
    </row>
    <row r="4">
      <c r="A4" s="4" t="inlineStr">
        <is>
          <t>Marco Rossi</t>
        </is>
      </c>
      <c r="B4" s="4" t="inlineStr">
        <is>
          <t>Interno 1 - Piano Terra</t>
        </is>
      </c>
      <c r="C4" s="14" t="n">
        <v>95</v>
      </c>
      <c r="D4" s="6">
        <f>C4/1000*'Bilancio Preventivo'!$D$14</f>
        <v/>
      </c>
      <c r="E4" s="6">
        <f>D4/4</f>
        <v/>
      </c>
      <c r="F4" s="6">
        <f>D4/4</f>
        <v/>
      </c>
      <c r="G4" s="6">
        <f>D4/4</f>
        <v/>
      </c>
      <c r="H4" s="6">
        <f>D4/4</f>
        <v/>
      </c>
      <c r="I4" s="15" t="n">
        <v>4100</v>
      </c>
      <c r="J4" s="6">
        <f>D4-I4</f>
        <v/>
      </c>
    </row>
    <row r="5">
      <c r="A5" s="8" t="inlineStr">
        <is>
          <t>Giulia Bianchi</t>
        </is>
      </c>
      <c r="B5" s="8" t="inlineStr">
        <is>
          <t>Interno 2 - Piano Terra</t>
        </is>
      </c>
      <c r="C5" s="14" t="n">
        <v>88</v>
      </c>
      <c r="D5" s="9">
        <f>C5/1000*'Bilancio Preventivo'!$D$14</f>
        <v/>
      </c>
      <c r="E5" s="9">
        <f>D5/4</f>
        <v/>
      </c>
      <c r="F5" s="9">
        <f>D5/4</f>
        <v/>
      </c>
      <c r="G5" s="9">
        <f>D5/4</f>
        <v/>
      </c>
      <c r="H5" s="9">
        <f>D5/4</f>
        <v/>
      </c>
      <c r="I5" s="15" t="n">
        <v>3950</v>
      </c>
      <c r="J5" s="9">
        <f>D5-I5</f>
        <v/>
      </c>
    </row>
    <row r="6">
      <c r="A6" s="4" t="inlineStr">
        <is>
          <t>Luca Ferrari</t>
        </is>
      </c>
      <c r="B6" s="4" t="inlineStr">
        <is>
          <t>Interno 3 - Primo Piano</t>
        </is>
      </c>
      <c r="C6" s="14" t="n">
        <v>102</v>
      </c>
      <c r="D6" s="6">
        <f>C6/1000*'Bilancio Preventivo'!$D$14</f>
        <v/>
      </c>
      <c r="E6" s="6">
        <f>D6/4</f>
        <v/>
      </c>
      <c r="F6" s="6">
        <f>D6/4</f>
        <v/>
      </c>
      <c r="G6" s="6">
        <f>D6/4</f>
        <v/>
      </c>
      <c r="H6" s="6">
        <f>D6/4</f>
        <v/>
      </c>
      <c r="I6" s="15" t="n">
        <v>4100</v>
      </c>
      <c r="J6" s="6">
        <f>D6-I6</f>
        <v/>
      </c>
    </row>
    <row r="7">
      <c r="A7" s="8" t="inlineStr">
        <is>
          <t>Anna Esposito</t>
        </is>
      </c>
      <c r="B7" s="8" t="inlineStr">
        <is>
          <t>Interno 4 - Primo Piano</t>
        </is>
      </c>
      <c r="C7" s="14" t="n">
        <v>97</v>
      </c>
      <c r="D7" s="9">
        <f>C7/1000*'Bilancio Preventivo'!$D$14</f>
        <v/>
      </c>
      <c r="E7" s="9">
        <f>D7/4</f>
        <v/>
      </c>
      <c r="F7" s="9">
        <f>D7/4</f>
        <v/>
      </c>
      <c r="G7" s="9">
        <f>D7/4</f>
        <v/>
      </c>
      <c r="H7" s="9">
        <f>D7/4</f>
        <v/>
      </c>
      <c r="I7" s="15" t="n">
        <v>3800</v>
      </c>
      <c r="J7" s="9">
        <f>D7-I7</f>
        <v/>
      </c>
    </row>
    <row r="8">
      <c r="A8" s="4" t="inlineStr">
        <is>
          <t>Francesca Romano</t>
        </is>
      </c>
      <c r="B8" s="4" t="inlineStr">
        <is>
          <t>Interno 5 - Secondo Piano</t>
        </is>
      </c>
      <c r="C8" s="14" t="n">
        <v>110</v>
      </c>
      <c r="D8" s="6">
        <f>C8/1000*'Bilancio Preventivo'!$D$14</f>
        <v/>
      </c>
      <c r="E8" s="6">
        <f>D8/4</f>
        <v/>
      </c>
      <c r="F8" s="6">
        <f>D8/4</f>
        <v/>
      </c>
      <c r="G8" s="6">
        <f>D8/4</f>
        <v/>
      </c>
      <c r="H8" s="6">
        <f>D8/4</f>
        <v/>
      </c>
      <c r="I8" s="15" t="n">
        <v>4300</v>
      </c>
      <c r="J8" s="6">
        <f>D8-I8</f>
        <v/>
      </c>
    </row>
    <row r="9">
      <c r="A9" s="8" t="inlineStr">
        <is>
          <t>Giuseppe Conti</t>
        </is>
      </c>
      <c r="B9" s="8" t="inlineStr">
        <is>
          <t>Interno 6 - Secondo Piano</t>
        </is>
      </c>
      <c r="C9" s="14" t="n">
        <v>105</v>
      </c>
      <c r="D9" s="9">
        <f>C9/1000*'Bilancio Preventivo'!$D$14</f>
        <v/>
      </c>
      <c r="E9" s="9">
        <f>D9/4</f>
        <v/>
      </c>
      <c r="F9" s="9">
        <f>D9/4</f>
        <v/>
      </c>
      <c r="G9" s="9">
        <f>D9/4</f>
        <v/>
      </c>
      <c r="H9" s="9">
        <f>D9/4</f>
        <v/>
      </c>
      <c r="I9" s="15" t="n">
        <v>4000</v>
      </c>
      <c r="J9" s="9">
        <f>D9-I9</f>
        <v/>
      </c>
    </row>
    <row r="10">
      <c r="A10" s="4" t="inlineStr">
        <is>
          <t>Sara Greco</t>
        </is>
      </c>
      <c r="B10" s="4" t="inlineStr">
        <is>
          <t>Interno 7 - Terzo Piano</t>
        </is>
      </c>
      <c r="C10" s="14" t="n">
        <v>115</v>
      </c>
      <c r="D10" s="6">
        <f>C10/1000*'Bilancio Preventivo'!$D$14</f>
        <v/>
      </c>
      <c r="E10" s="6">
        <f>D10/4</f>
        <v/>
      </c>
      <c r="F10" s="6">
        <f>D10/4</f>
        <v/>
      </c>
      <c r="G10" s="6">
        <f>D10/4</f>
        <v/>
      </c>
      <c r="H10" s="6">
        <f>D10/4</f>
        <v/>
      </c>
      <c r="I10" s="15" t="n">
        <v>3500</v>
      </c>
      <c r="J10" s="6">
        <f>D10-I10</f>
        <v/>
      </c>
    </row>
    <row r="11">
      <c r="A11" s="8" t="inlineStr">
        <is>
          <t>Matteo Ricci</t>
        </is>
      </c>
      <c r="B11" s="8" t="inlineStr">
        <is>
          <t>Interno 8 - Terzo Piano</t>
        </is>
      </c>
      <c r="C11" s="14" t="n">
        <v>98</v>
      </c>
      <c r="D11" s="9">
        <f>C11/1000*'Bilancio Preventivo'!$D$14</f>
        <v/>
      </c>
      <c r="E11" s="9">
        <f>D11/4</f>
        <v/>
      </c>
      <c r="F11" s="9">
        <f>D11/4</f>
        <v/>
      </c>
      <c r="G11" s="9">
        <f>D11/4</f>
        <v/>
      </c>
      <c r="H11" s="9">
        <f>D11/4</f>
        <v/>
      </c>
      <c r="I11" s="15" t="n">
        <v>3200</v>
      </c>
      <c r="J11" s="9">
        <f>D11-I11</f>
        <v/>
      </c>
    </row>
    <row r="12">
      <c r="A12" s="4" t="inlineStr">
        <is>
          <t>Immobiliare Verdi SRL</t>
        </is>
      </c>
      <c r="B12" s="4" t="inlineStr">
        <is>
          <t>Interno 9 - Attico</t>
        </is>
      </c>
      <c r="C12" s="14" t="n">
        <v>120</v>
      </c>
      <c r="D12" s="6">
        <f>C12/1000*'Bilancio Preventivo'!$D$14</f>
        <v/>
      </c>
      <c r="E12" s="6">
        <f>D12/4</f>
        <v/>
      </c>
      <c r="F12" s="6">
        <f>D12/4</f>
        <v/>
      </c>
      <c r="G12" s="6">
        <f>D12/4</f>
        <v/>
      </c>
      <c r="H12" s="6">
        <f>D12/4</f>
        <v/>
      </c>
      <c r="I12" s="15" t="n">
        <v>4600</v>
      </c>
      <c r="J12" s="6">
        <f>D12-I12</f>
        <v/>
      </c>
    </row>
    <row r="13">
      <c r="A13" s="8" t="inlineStr">
        <is>
          <t>Chiara Moretti</t>
        </is>
      </c>
      <c r="B13" s="8" t="inlineStr">
        <is>
          <t>Interno 10 - Attico</t>
        </is>
      </c>
      <c r="C13" s="14" t="n">
        <v>70</v>
      </c>
      <c r="D13" s="9">
        <f>C13/1000*'Bilancio Preventivo'!$D$14</f>
        <v/>
      </c>
      <c r="E13" s="9">
        <f>D13/4</f>
        <v/>
      </c>
      <c r="F13" s="9">
        <f>D13/4</f>
        <v/>
      </c>
      <c r="G13" s="9">
        <f>D13/4</f>
        <v/>
      </c>
      <c r="H13" s="9">
        <f>D13/4</f>
        <v/>
      </c>
      <c r="I13" s="15" t="n">
        <v>2600</v>
      </c>
      <c r="J13" s="9">
        <f>D13-I13</f>
        <v/>
      </c>
    </row>
    <row r="14">
      <c r="A14" s="11" t="inlineStr">
        <is>
          <t>TOTALE</t>
        </is>
      </c>
      <c r="B14" s="11" t="inlineStr"/>
      <c r="C14" s="11">
        <f>SUM(C4:C13)</f>
        <v/>
      </c>
      <c r="D14" s="12">
        <f>SUM(D4:D13)</f>
        <v/>
      </c>
      <c r="E14" s="12">
        <f>SUM(E4:E13)</f>
        <v/>
      </c>
      <c r="F14" s="12">
        <f>SUM(F4:F13)</f>
        <v/>
      </c>
      <c r="G14" s="12">
        <f>SUM(G4:G13)</f>
        <v/>
      </c>
      <c r="H14" s="12">
        <f>SUM(H4:H13)</f>
        <v/>
      </c>
      <c r="I14" s="12">
        <f>SUM(I4:I13)</f>
        <v/>
      </c>
      <c r="J14" s="12">
        <f>SUM(J4:J13)</f>
        <v/>
      </c>
    </row>
    <row r="15"/>
    <row r="16">
      <c r="A16" s="16" t="inlineStr">
        <is>
          <t>Verifica totale millesimi (deve essere 1000):</t>
        </is>
      </c>
      <c r="C16" s="16">
        <f>C14</f>
        <v/>
      </c>
    </row>
  </sheetData>
  <mergeCells count="1">
    <mergeCell ref="A1:J1"/>
  </mergeCells>
  <conditionalFormatting sqref="J4:J13">
    <cfRule type="expression" priority="1" dxfId="0">
      <formula>J4&lt;0</formula>
    </cfRule>
    <cfRule type="expression" priority="2" dxfId="1">
      <formula>J4&gt;=0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1" t="inlineStr">
        <is>
          <t>DASHBOARD BILANCIO CONDOMINIALE 2026</t>
        </is>
      </c>
    </row>
    <row r="2"/>
    <row r="3">
      <c r="A3" s="17" t="inlineStr">
        <is>
          <t>Totale Preventivo 2026 (€)</t>
        </is>
      </c>
      <c r="B3" s="18">
        <f>'Bilancio Preventivo'!D14</f>
        <v/>
      </c>
    </row>
    <row r="4">
      <c r="A4" s="17" t="inlineStr">
        <is>
          <t>Totale Consuntivo 2025 (€)</t>
        </is>
      </c>
      <c r="B4" s="18">
        <f>'Bilancio Preventivo'!E14</f>
        <v/>
      </c>
    </row>
    <row r="5">
      <c r="A5" s="17" t="inlineStr">
        <is>
          <t>Variazione Totale (€)</t>
        </is>
      </c>
      <c r="B5" s="18">
        <f>'Bilancio Preventivo'!F14</f>
        <v/>
      </c>
    </row>
    <row r="6">
      <c r="A6" s="17" t="inlineStr">
        <is>
          <t>Variazione Totale (%)</t>
        </is>
      </c>
      <c r="B6" s="19">
        <f>'Bilancio Preventivo'!G14</f>
        <v/>
      </c>
    </row>
    <row r="7">
      <c r="A7" s="17" t="inlineStr">
        <is>
          <t>Numero Condomini</t>
        </is>
      </c>
      <c r="B7" s="20">
        <f>COUNTA('Riparto Condomini'!A4:A13)</f>
        <v/>
      </c>
    </row>
    <row r="8">
      <c r="A8" s="17" t="inlineStr">
        <is>
          <t>Totale Millesimi</t>
        </is>
      </c>
      <c r="B8" s="20">
        <f>'Riparto Condomini'!C14</f>
        <v/>
      </c>
    </row>
    <row r="9">
      <c r="A9" s="17" t="inlineStr">
        <is>
          <t>Quota Media per Condomino (€)</t>
        </is>
      </c>
      <c r="B9" s="18">
        <f>IFERROR('Riparto Condomini'!D14/'Riparto Condomini'!C14,0)*1000</f>
        <v/>
      </c>
    </row>
    <row r="10"/>
    <row r="11">
      <c r="A11" s="16" t="inlineStr">
        <is>
          <t>Riepilogo Spese per Categoria</t>
        </is>
      </c>
    </row>
    <row r="12">
      <c r="A12" s="3" t="inlineStr">
        <is>
          <t>Categoria</t>
        </is>
      </c>
      <c r="B12" s="3" t="inlineStr">
        <is>
          <t>Totale Preventivo (€)</t>
        </is>
      </c>
    </row>
    <row r="13">
      <c r="A13" s="4" t="inlineStr">
        <is>
          <t>Manutenzione</t>
        </is>
      </c>
      <c r="B13" s="6">
        <f>SUMIF('Bilancio Preventivo'!$B$4:$B$13,A13,'Bilancio Preventivo'!$D$4:$D$13)</f>
        <v/>
      </c>
    </row>
    <row r="14">
      <c r="A14" s="8" t="inlineStr">
        <is>
          <t>Pulizia</t>
        </is>
      </c>
      <c r="B14" s="9">
        <f>SUMIF('Bilancio Preventivo'!$B$4:$B$13,A14,'Bilancio Preventivo'!$D$4:$D$13)</f>
        <v/>
      </c>
    </row>
    <row r="15">
      <c r="A15" s="4" t="inlineStr">
        <is>
          <t>Utenze</t>
        </is>
      </c>
      <c r="B15" s="6">
        <f>SUMIF('Bilancio Preventivo'!$B$4:$B$13,A15,'Bilancio Preventivo'!$D$4:$D$13)</f>
        <v/>
      </c>
    </row>
    <row r="16">
      <c r="A16" s="8" t="inlineStr">
        <is>
          <t>Assicurazione</t>
        </is>
      </c>
      <c r="B16" s="9">
        <f>SUMIF('Bilancio Preventivo'!$B$4:$B$13,A16,'Bilancio Preventivo'!$D$4:$D$13)</f>
        <v/>
      </c>
    </row>
    <row r="17">
      <c r="A17" s="4" t="inlineStr">
        <is>
          <t>Amministrazione</t>
        </is>
      </c>
      <c r="B17" s="6">
        <f>SUMIF('Bilancio Preventivo'!$B$4:$B$13,A17,'Bilancio Preventivo'!$D$4:$D$13)</f>
        <v/>
      </c>
    </row>
    <row r="18">
      <c r="A18" s="8" t="inlineStr">
        <is>
          <t>Verde</t>
        </is>
      </c>
      <c r="B18" s="9">
        <f>SUMIF('Bilancio Preventivo'!$B$4:$B$13,A18,'Bilancio Preventivo'!$D$4:$D$13)</f>
        <v/>
      </c>
    </row>
    <row r="19">
      <c r="A19" s="4" t="inlineStr">
        <is>
          <t>Fondo Speciale</t>
        </is>
      </c>
      <c r="B19" s="6">
        <f>SUMIF('Bilancio Preventivo'!$B$4:$B$13,A19,'Bilancio Preventivo'!$D$4:$D$13)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1" t="inlineStr">
        <is>
          <t>ISTRUZIONI PER L'USO DEL FILE</t>
        </is>
      </c>
    </row>
    <row r="2"/>
    <row r="3">
      <c r="A3" s="3" t="inlineStr">
        <is>
          <t>Foglio / Argomento</t>
        </is>
      </c>
      <c r="B3" s="3" t="inlineStr">
        <is>
          <t>Descrizione</t>
        </is>
      </c>
    </row>
    <row r="4" ht="45" customHeight="1">
      <c r="A4" s="21" t="inlineStr">
        <is>
          <t>Bilancio Preventivo</t>
        </is>
      </c>
      <c r="B4" s="22" t="inlineStr">
        <is>
          <t>Contiene l'elenco delle voci di spesa condominiale previste per il 2026, con confronto rispetto al consuntivo 2025. Le celle gialle (colonna Importo Preventivo) sono modificabili. Le colonne Differenza, Variazione % e % sul Totale si calcolano automaticamente.</t>
        </is>
      </c>
    </row>
    <row r="5" ht="45" customHeight="1">
      <c r="A5" s="23" t="inlineStr">
        <is>
          <t>Categoria</t>
        </is>
      </c>
      <c r="B5" s="24" t="inlineStr">
        <is>
          <t>Menu a discesa con le categorie di spesa: Manutenzione, Pulizia, Utenze, Assicurazione, Amministrazione, Verde, Fondo Speciale.</t>
        </is>
      </c>
    </row>
    <row r="6" ht="45" customHeight="1">
      <c r="A6" s="21" t="inlineStr">
        <is>
          <t>Riparto Condomini</t>
        </is>
      </c>
      <c r="B6" s="22" t="inlineStr">
        <is>
          <t>Ripartisce il totale del preventivo tra i condomini in base ai millesimi di proprietà. La colonna Millesimi è modificabile (cella gialla); la Quota Preventivo si calcola in automatico in proporzione al totale millesimi (che deve sempre essere 1000).</t>
        </is>
      </c>
    </row>
    <row r="7" ht="45" customHeight="1">
      <c r="A7" s="23" t="inlineStr">
        <is>
          <t>Rate trimestrali</t>
        </is>
      </c>
      <c r="B7" s="24" t="inlineStr">
        <is>
          <t>Ogni condomino versa la propria quota preventivo in 4 rate trimestrali uguali. La colonna Totale Versato è da aggiornare manualmente man mano che si ricevono i pagamenti; il Saldo evidenzia eventuali importi ancora da versare (in rosso) o versati in eccesso (in verde).</t>
        </is>
      </c>
    </row>
    <row r="8" ht="45" customHeight="1">
      <c r="A8" s="21" t="inlineStr">
        <is>
          <t>Dashboard</t>
        </is>
      </c>
      <c r="B8" s="22" t="inlineStr">
        <is>
          <t>Riepiloga i principali indicatori del bilancio: totale preventivo, totale consuntivo, variazione percentuale, numero condomini e totale millesimi. Sono presenti un grafico a barre di confronto preventivo/consuntivo per voce di spesa e un grafico a torta con la ripartizione delle spese per categoria.</t>
        </is>
      </c>
    </row>
    <row r="9" ht="45" customHeight="1">
      <c r="A9" s="23" t="inlineStr">
        <is>
          <t>Aggiornamento dati</t>
        </is>
      </c>
      <c r="B9" s="24" t="inlineStr">
        <is>
          <t>Per aggiornare il bilancio: modificare solo le celle con sfondo giallo. Tutte le altre celle contengono formule collegate automaticamente tra i fogli e non devono essere modificate manualmente.</t>
        </is>
      </c>
    </row>
    <row r="10" ht="45" customHeight="1">
      <c r="A10" s="21" t="inlineStr">
        <is>
          <t>Riferimenti normativi</t>
        </is>
      </c>
      <c r="B10" s="22" t="inlineStr">
        <is>
          <t>La gestione del bilancio condominiale segue l'art. 1135 del Codice Civile in materia di approvazione del preventivo e del rendiconto da parte dell'assemblea di condominio.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2026-07-20T09:41:37Z</dcterms:created>
  <dcterms:modified xmlns:dcterms="http://purl.org/dc/terms/" xmlns:xsi="http://www.w3.org/2001/XMLSchema-instance" xsi:type="dcterms:W3CDTF">2026-07-20T09:41:37Z</dcterms:modified>
</cp:coreProperties>
</file>